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835" yWindow="15" windowWidth="12660" windowHeight="12450" tabRatio="933" firstSheet="1" activeTab="1"/>
  </bookViews>
  <sheets>
    <sheet name="ObserverReportInfo_&amp;!()$bbQ" sheetId="41" state="hidden" r:id="rId1"/>
    <sheet name="Ячейка 24" sheetId="5" r:id="rId2"/>
    <sheet name="Ячейка 2" sheetId="13" r:id="rId3"/>
    <sheet name="Ячейка 30" sheetId="18" r:id="rId4"/>
    <sheet name="Ячейка 27" sheetId="22" r:id="rId5"/>
    <sheet name="Ячейка 3Гео" sheetId="36" r:id="rId6"/>
    <sheet name="Ячейка 26Гео " sheetId="37" r:id="rId7"/>
    <sheet name="Ячейка 3" sheetId="14" r:id="rId8"/>
    <sheet name="Ячейка 4" sheetId="15" r:id="rId9"/>
    <sheet name="Ячейка 36" sheetId="16" r:id="rId10"/>
    <sheet name="Ячейка 37" sheetId="17" r:id="rId11"/>
    <sheet name="Ячейка 10" sheetId="19" r:id="rId12"/>
    <sheet name="Ячейка 16" sheetId="21" r:id="rId13"/>
    <sheet name="Ячейка 14 " sheetId="30" r:id="rId14"/>
    <sheet name="Ячейка 13Л" sheetId="29" r:id="rId15"/>
    <sheet name="Ячейка 32Л" sheetId="23" r:id="rId16"/>
    <sheet name="ячейка 25Л" sheetId="31" r:id="rId17"/>
    <sheet name="ПС 167" sheetId="1" r:id="rId18"/>
    <sheet name="ПС 214 Т1" sheetId="6" r:id="rId19"/>
    <sheet name="ПС 214 Т2" sheetId="7" r:id="rId20"/>
    <sheet name="ПС 214" sheetId="24" r:id="rId21"/>
    <sheet name="Всего с субабонентами" sheetId="25" r:id="rId22"/>
    <sheet name="Субабоненты" sheetId="26" r:id="rId23"/>
    <sheet name="Трансэлектро" sheetId="33" r:id="rId24"/>
    <sheet name="РЖД" sheetId="34" r:id="rId25"/>
    <sheet name="ДВК" sheetId="35" r:id="rId26"/>
    <sheet name="Пластик Геосинтетика" sheetId="40" r:id="rId27"/>
    <sheet name="Всего без субабонентов" sheetId="27" r:id="rId28"/>
    <sheet name="Лист1" sheetId="42" r:id="rId29"/>
  </sheets>
  <definedNames>
    <definedName name="ReportObject1_0">'Ячейка 24'!$E$10</definedName>
    <definedName name="ReportObject1_1">'Ячейка 24'!$H$10</definedName>
    <definedName name="ReportObject1_2">'Ячейка 24'!$B$18</definedName>
    <definedName name="ReportObject1_3">'Ячейка 24'!$F$18</definedName>
    <definedName name="ReportObject10_0">'Ячейка 4'!$E$10</definedName>
    <definedName name="ReportObject10_1">'Ячейка 4'!$H$10</definedName>
    <definedName name="ReportObject10_2">'Ячейка 4'!$B$18</definedName>
    <definedName name="ReportObject10_3">'Ячейка 4'!$F$18</definedName>
    <definedName name="ReportObject11_0">'Ячейка 36'!$E$10</definedName>
    <definedName name="ReportObject11_1">'Ячейка 36'!$H$10</definedName>
    <definedName name="ReportObject11_2">'Ячейка 36'!$B$18</definedName>
    <definedName name="ReportObject11_3">'Ячейка 36'!$F$18</definedName>
    <definedName name="ReportObject12_0">'Ячейка 37'!$E$10</definedName>
    <definedName name="ReportObject12_1">'Ячейка 37'!$H$10</definedName>
    <definedName name="ReportObject12_2">'Ячейка 37'!$B$18</definedName>
    <definedName name="ReportObject12_3">'Ячейка 37'!$F$18</definedName>
    <definedName name="ReportObject13_0">'Ячейка 10'!$E$10</definedName>
    <definedName name="ReportObject13_1">'Ячейка 10'!$H$10</definedName>
    <definedName name="ReportObject13_2">'Ячейка 10'!$B$18</definedName>
    <definedName name="ReportObject13_3">'Ячейка 10'!$F$18</definedName>
    <definedName name="ReportObject14_0">'Ячейка 16'!$E$10</definedName>
    <definedName name="ReportObject14_1">'Ячейка 16'!$H$10</definedName>
    <definedName name="ReportObject14_2">'Ячейка 16'!$B$18</definedName>
    <definedName name="ReportObject14_3">'Ячейка 16'!$F$18</definedName>
    <definedName name="ReportObject15_0">'Ячейка 14 '!$E$10</definedName>
    <definedName name="ReportObject15_1">'Ячейка 14 '!$H$10</definedName>
    <definedName name="ReportObject15_2">'Ячейка 14 '!$B$18</definedName>
    <definedName name="ReportObject15_3">'Ячейка 14 '!$F$18</definedName>
    <definedName name="ReportObject16_0">'Ячейка 13Л'!$E$10</definedName>
    <definedName name="ReportObject16_1">'Ячейка 13Л'!$H$10</definedName>
    <definedName name="ReportObject16_2">'Ячейка 13Л'!$B$18</definedName>
    <definedName name="ReportObject16_3">'Ячейка 13Л'!$F$18</definedName>
    <definedName name="ReportObject17_0">'Ячейка 32Л'!$E$10</definedName>
    <definedName name="ReportObject17_1">'Ячейка 32Л'!$H$10</definedName>
    <definedName name="ReportObject17_2">'Ячейка 32Л'!$B$18</definedName>
    <definedName name="ReportObject17_3">'Ячейка 32Л'!$F$18</definedName>
    <definedName name="ReportObject18_0">'ячейка 25Л'!$E$10</definedName>
    <definedName name="ReportObject18_1">'ячейка 25Л'!$H$10</definedName>
    <definedName name="ReportObject18_2">'ячейка 25Л'!$B$18</definedName>
    <definedName name="ReportObject18_3">'ячейка 25Л'!$F$18</definedName>
    <definedName name="ReportObject2_0">'Ячейка 2'!$E$10</definedName>
    <definedName name="ReportObject2_1">'Ячейка 2'!$H$10</definedName>
    <definedName name="ReportObject2_2">'Ячейка 2'!$B$18</definedName>
    <definedName name="ReportObject2_3">'Ячейка 2'!$F$18</definedName>
    <definedName name="ReportObject3_0">'Ячейка 30'!$E$10</definedName>
    <definedName name="ReportObject3_1">'Ячейка 30'!$H$10</definedName>
    <definedName name="ReportObject3_2">'Ячейка 30'!$B$18</definedName>
    <definedName name="ReportObject3_3">'Ячейка 30'!$F$18</definedName>
    <definedName name="ReportObject4_0">'Ячейка 27'!$E$10</definedName>
    <definedName name="ReportObject4_1">'Ячейка 27'!$H$10</definedName>
    <definedName name="ReportObject4_2">'Ячейка 27'!$B$18</definedName>
    <definedName name="ReportObject4_3">'Ячейка 27'!$F$18</definedName>
    <definedName name="ReportObject5_0">'Ячейка 3Гео'!$E$10</definedName>
    <definedName name="ReportObject5_1">'Ячейка 3Гео'!$H$10</definedName>
    <definedName name="ReportObject5_2">'Ячейка 3Гео'!$B$18</definedName>
    <definedName name="ReportObject5_3">'Ячейка 3Гео'!$F$18</definedName>
    <definedName name="ReportObject6_0">'Ячейка 26Гео '!$E$10</definedName>
    <definedName name="ReportObject6_1">'Ячейка 26Гео '!$H$10</definedName>
    <definedName name="ReportObject6_2">'Ячейка 26Гео '!$B$18</definedName>
    <definedName name="ReportObject6_3">'Ячейка 26Гео '!$F$18</definedName>
    <definedName name="ReportObject7_0">#REF!</definedName>
    <definedName name="ReportObject7_1">#REF!</definedName>
    <definedName name="ReportObject7_2">#REF!</definedName>
    <definedName name="ReportObject7_3">#REF!</definedName>
    <definedName name="ReportObject8_0">#REF!</definedName>
    <definedName name="ReportObject8_1">#REF!</definedName>
    <definedName name="ReportObject8_2">#REF!</definedName>
    <definedName name="ReportObject8_3">#REF!</definedName>
    <definedName name="ReportObject9_0">'Ячейка 3'!$E$10</definedName>
    <definedName name="ReportObject9_1">'Ячейка 3'!$H$10</definedName>
    <definedName name="ReportObject9_2">'Ячейка 3'!$B$18</definedName>
    <definedName name="ReportObject9_3">'Ячейка 3'!$F$18</definedName>
    <definedName name="_xlnm.Print_Area" localSheetId="27">'Всего без субабонентов'!$A$1:$W$50</definedName>
    <definedName name="_xlnm.Print_Area" localSheetId="21">'Всего с субабонентами'!$A$1:$W$50</definedName>
    <definedName name="_xlnm.Print_Area" localSheetId="25">ДВК!$A$1:$W$50</definedName>
    <definedName name="_xlnm.Print_Area" localSheetId="26">'Пластик Геосинтетика'!$A$1:$W$50</definedName>
    <definedName name="_xlnm.Print_Area" localSheetId="17">'ПС 167'!$A$1:$W$50</definedName>
    <definedName name="_xlnm.Print_Area" localSheetId="20">'ПС 214'!$A$1:$W$50</definedName>
    <definedName name="_xlnm.Print_Area" localSheetId="18">'ПС 214 Т1'!$A$1:$W$50</definedName>
    <definedName name="_xlnm.Print_Area" localSheetId="19">'ПС 214 Т2'!$A$1:$W$50</definedName>
    <definedName name="_xlnm.Print_Area" localSheetId="24">РЖД!$A$1:$W$50</definedName>
    <definedName name="_xlnm.Print_Area" localSheetId="22">Субабоненты!$A$1:$W$50</definedName>
    <definedName name="_xlnm.Print_Area" localSheetId="23">Трансэлектро!$A$1:$W$50</definedName>
    <definedName name="_xlnm.Print_Area" localSheetId="14">'Ячейка 13Л'!$A$1:$Z$52</definedName>
    <definedName name="_xlnm.Print_Area" localSheetId="13">'Ячейка 14 '!$A$1:$Z$52</definedName>
    <definedName name="_xlnm.Print_Area" localSheetId="16">'ячейка 25Л'!$A$1:$Z$52</definedName>
    <definedName name="_xlnm.Print_Area" localSheetId="15">'Ячейка 32Л'!$A$1:$Z$52</definedName>
  </definedNames>
  <calcPr calcId="125725"/>
</workbook>
</file>

<file path=xl/calcChain.xml><?xml version="1.0" encoding="utf-8"?>
<calcChain xmlns="http://schemas.openxmlformats.org/spreadsheetml/2006/main">
  <c r="C19" i="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29" i="22"/>
  <c r="C30"/>
  <c r="C31"/>
  <c r="C32"/>
  <c r="C33"/>
  <c r="C41"/>
  <c r="C28"/>
  <c r="G20" i="18"/>
  <c r="H20" s="1"/>
  <c r="G20" i="22"/>
  <c r="H20" s="1"/>
  <c r="G20" i="36"/>
  <c r="H20" s="1"/>
  <c r="G20" i="37"/>
  <c r="H20" s="1"/>
  <c r="G21" i="18"/>
  <c r="H21" s="1"/>
  <c r="G21" i="22"/>
  <c r="H21" s="1"/>
  <c r="G21" i="36"/>
  <c r="H21" s="1"/>
  <c r="G21" i="37"/>
  <c r="H21" s="1"/>
  <c r="I21" s="1"/>
  <c r="G22" i="18"/>
  <c r="H22" s="1"/>
  <c r="G22" i="22"/>
  <c r="H22" s="1"/>
  <c r="G22" i="36"/>
  <c r="H22" s="1"/>
  <c r="G22" i="37"/>
  <c r="H22" s="1"/>
  <c r="G23" i="18"/>
  <c r="H23" s="1"/>
  <c r="G23" i="22"/>
  <c r="H23" s="1"/>
  <c r="G23" i="36"/>
  <c r="H23" s="1"/>
  <c r="G23" i="37"/>
  <c r="H23" s="1"/>
  <c r="G24" i="18"/>
  <c r="H24" s="1"/>
  <c r="G24" i="22"/>
  <c r="H24" s="1"/>
  <c r="G24" i="36"/>
  <c r="H24" s="1"/>
  <c r="G24" i="37"/>
  <c r="H24" s="1"/>
  <c r="G25" i="18"/>
  <c r="H25"/>
  <c r="G25" i="22"/>
  <c r="H25" s="1"/>
  <c r="G25" i="36"/>
  <c r="H25" s="1"/>
  <c r="G25" i="37"/>
  <c r="H25"/>
  <c r="G26" i="18"/>
  <c r="H26" s="1"/>
  <c r="G26" i="22"/>
  <c r="H26" s="1"/>
  <c r="G26" i="36"/>
  <c r="H26" s="1"/>
  <c r="G26" i="37"/>
  <c r="H26" s="1"/>
  <c r="G27" i="18"/>
  <c r="H27" s="1"/>
  <c r="G27" i="22"/>
  <c r="H27" s="1"/>
  <c r="I27" s="1"/>
  <c r="G27" i="36"/>
  <c r="H27" s="1"/>
  <c r="G27" i="37"/>
  <c r="H27" s="1"/>
  <c r="I27" s="1"/>
  <c r="G28" i="18"/>
  <c r="H28" s="1"/>
  <c r="I28" s="1"/>
  <c r="G28" i="22"/>
  <c r="H28" s="1"/>
  <c r="G28" i="36"/>
  <c r="H28" s="1"/>
  <c r="G28" i="37"/>
  <c r="H28"/>
  <c r="G29" i="18"/>
  <c r="H29" s="1"/>
  <c r="G29" i="22"/>
  <c r="H29" s="1"/>
  <c r="G29" i="36"/>
  <c r="H29" s="1"/>
  <c r="G29" i="37"/>
  <c r="H29" s="1"/>
  <c r="G30" i="18"/>
  <c r="H30" s="1"/>
  <c r="G30" i="22"/>
  <c r="H30"/>
  <c r="G30" i="36"/>
  <c r="H30" s="1"/>
  <c r="D27" i="40" s="1"/>
  <c r="G30" i="37"/>
  <c r="H30" s="1"/>
  <c r="G31" i="18"/>
  <c r="H31" s="1"/>
  <c r="G31" i="22"/>
  <c r="H31" s="1"/>
  <c r="G31" i="36"/>
  <c r="H31" s="1"/>
  <c r="G31" i="37"/>
  <c r="H31" s="1"/>
  <c r="G32" i="18"/>
  <c r="H32"/>
  <c r="G32" i="22"/>
  <c r="H32" s="1"/>
  <c r="G32" i="36"/>
  <c r="H32" s="1"/>
  <c r="G32" i="37"/>
  <c r="H32" s="1"/>
  <c r="G33" i="18"/>
  <c r="H33" s="1"/>
  <c r="G33" i="22"/>
  <c r="H33" s="1"/>
  <c r="G33" i="36"/>
  <c r="H33" s="1"/>
  <c r="G33" i="37"/>
  <c r="H33" s="1"/>
  <c r="G34" i="18"/>
  <c r="H34" s="1"/>
  <c r="G34" i="22"/>
  <c r="H34" s="1"/>
  <c r="G34" i="36"/>
  <c r="H34" s="1"/>
  <c r="G34" i="37"/>
  <c r="H34" s="1"/>
  <c r="G35" i="18"/>
  <c r="H35"/>
  <c r="G35" i="22"/>
  <c r="H35" s="1"/>
  <c r="G35" i="36"/>
  <c r="H35" s="1"/>
  <c r="D32" i="40" s="1"/>
  <c r="G35" i="37"/>
  <c r="H35" s="1"/>
  <c r="G36" i="18"/>
  <c r="H36" s="1"/>
  <c r="G36" i="22"/>
  <c r="H36" s="1"/>
  <c r="G36" i="36"/>
  <c r="H36" s="1"/>
  <c r="D33" i="40" s="1"/>
  <c r="G36" i="37"/>
  <c r="H36" s="1"/>
  <c r="G37" i="18"/>
  <c r="H37" s="1"/>
  <c r="G37" i="22"/>
  <c r="H37" s="1"/>
  <c r="G37" i="36"/>
  <c r="H37" s="1"/>
  <c r="D34" i="40" s="1"/>
  <c r="G37" i="37"/>
  <c r="H37" s="1"/>
  <c r="G38" i="18"/>
  <c r="H38" s="1"/>
  <c r="G38" i="22"/>
  <c r="H38" s="1"/>
  <c r="G38" i="36"/>
  <c r="H38"/>
  <c r="G38" i="37"/>
  <c r="H38" s="1"/>
  <c r="I38" s="1"/>
  <c r="G39" i="18"/>
  <c r="H39" s="1"/>
  <c r="G39" i="22"/>
  <c r="H39" s="1"/>
  <c r="G39" i="36"/>
  <c r="H39" s="1"/>
  <c r="D36" i="40" s="1"/>
  <c r="G39" i="37"/>
  <c r="H39" s="1"/>
  <c r="G40" i="18"/>
  <c r="H40" s="1"/>
  <c r="G40" i="22"/>
  <c r="H40"/>
  <c r="G40" i="36"/>
  <c r="H40" s="1"/>
  <c r="G40" i="37"/>
  <c r="H40" s="1"/>
  <c r="G41" i="18"/>
  <c r="H41" s="1"/>
  <c r="I41" s="1"/>
  <c r="G41" i="22"/>
  <c r="H41" s="1"/>
  <c r="G41" i="36"/>
  <c r="H41" s="1"/>
  <c r="G41" i="37"/>
  <c r="H41" s="1"/>
  <c r="G42" i="18"/>
  <c r="H42" s="1"/>
  <c r="G42" i="22"/>
  <c r="H42"/>
  <c r="G42" i="36"/>
  <c r="H42" s="1"/>
  <c r="D39" i="40" s="1"/>
  <c r="G42" i="37"/>
  <c r="H42" s="1"/>
  <c r="G19" i="18"/>
  <c r="H19" s="1"/>
  <c r="I19" s="1"/>
  <c r="G19" i="22"/>
  <c r="H19" s="1"/>
  <c r="G19" i="36"/>
  <c r="H19" s="1"/>
  <c r="G19" i="37"/>
  <c r="H19" s="1"/>
  <c r="C20" i="18"/>
  <c r="D20" s="1"/>
  <c r="C20" i="22"/>
  <c r="D20" s="1"/>
  <c r="C20" i="36"/>
  <c r="D20" s="1"/>
  <c r="C20" i="37"/>
  <c r="D20" s="1"/>
  <c r="C21" i="18"/>
  <c r="D21" s="1"/>
  <c r="C21" i="22"/>
  <c r="D21" s="1"/>
  <c r="C21" i="36"/>
  <c r="D21" s="1"/>
  <c r="C21" i="37"/>
  <c r="D21" s="1"/>
  <c r="C22" i="18"/>
  <c r="D22" s="1"/>
  <c r="C22" i="22"/>
  <c r="D22" s="1"/>
  <c r="C22" i="36"/>
  <c r="D22" s="1"/>
  <c r="C22" i="37"/>
  <c r="D22" s="1"/>
  <c r="C23" i="18"/>
  <c r="D23" s="1"/>
  <c r="C23" i="22"/>
  <c r="D23" s="1"/>
  <c r="C23" i="36"/>
  <c r="D23" s="1"/>
  <c r="C23" i="37"/>
  <c r="D23" s="1"/>
  <c r="C24" i="18"/>
  <c r="D24" s="1"/>
  <c r="C24" i="22"/>
  <c r="D24" s="1"/>
  <c r="C24" i="36"/>
  <c r="D24" s="1"/>
  <c r="C24" i="37"/>
  <c r="D24" s="1"/>
  <c r="C25" i="18"/>
  <c r="D25" s="1"/>
  <c r="C25" i="22"/>
  <c r="D25" s="1"/>
  <c r="C25" i="36"/>
  <c r="D25" s="1"/>
  <c r="B22" i="40" s="1"/>
  <c r="C25" i="37"/>
  <c r="D25" s="1"/>
  <c r="I25"/>
  <c r="C26" i="18"/>
  <c r="D26" s="1"/>
  <c r="C26" i="22"/>
  <c r="D26" s="1"/>
  <c r="C26" i="36"/>
  <c r="D26" s="1"/>
  <c r="C26" i="37"/>
  <c r="D26" s="1"/>
  <c r="C27" i="18"/>
  <c r="D27" s="1"/>
  <c r="C27" i="22"/>
  <c r="D27" s="1"/>
  <c r="C27" i="36"/>
  <c r="D27" s="1"/>
  <c r="C27" i="37"/>
  <c r="D27" s="1"/>
  <c r="C28" i="18"/>
  <c r="D28" s="1"/>
  <c r="D28" i="22"/>
  <c r="C28" i="36"/>
  <c r="D28" s="1"/>
  <c r="B25" i="40" s="1"/>
  <c r="C28" i="37"/>
  <c r="D28" s="1"/>
  <c r="C29" i="18"/>
  <c r="D29"/>
  <c r="D29" i="22"/>
  <c r="C29" i="36"/>
  <c r="D29" s="1"/>
  <c r="C29" i="37"/>
  <c r="D29" s="1"/>
  <c r="C30" i="18"/>
  <c r="D30" s="1"/>
  <c r="D30" i="22"/>
  <c r="C30" i="36"/>
  <c r="D30" s="1"/>
  <c r="C30" i="37"/>
  <c r="D30" s="1"/>
  <c r="C31" i="18"/>
  <c r="D31" s="1"/>
  <c r="D31" i="22"/>
  <c r="C31" i="36"/>
  <c r="D31" s="1"/>
  <c r="C31" i="37"/>
  <c r="D31" s="1"/>
  <c r="C32" i="18"/>
  <c r="D32" s="1"/>
  <c r="I32" s="1"/>
  <c r="D32" i="22"/>
  <c r="C32" i="36"/>
  <c r="D32" s="1"/>
  <c r="B29" i="40" s="1"/>
  <c r="C32" i="37"/>
  <c r="D32" s="1"/>
  <c r="C33" i="18"/>
  <c r="D33" s="1"/>
  <c r="D33" i="22"/>
  <c r="C33" i="36"/>
  <c r="D33"/>
  <c r="C33" i="37"/>
  <c r="D33" s="1"/>
  <c r="C34" i="18"/>
  <c r="D34" s="1"/>
  <c r="C34" i="22"/>
  <c r="D34" s="1"/>
  <c r="C34" i="36"/>
  <c r="D34" s="1"/>
  <c r="C34" i="37"/>
  <c r="D34" s="1"/>
  <c r="C35" i="18"/>
  <c r="D35" s="1"/>
  <c r="C35" i="22"/>
  <c r="D35" s="1"/>
  <c r="C35" i="36"/>
  <c r="D35" s="1"/>
  <c r="C35" i="37"/>
  <c r="D35" s="1"/>
  <c r="C36" i="18"/>
  <c r="D36" s="1"/>
  <c r="C36" i="22"/>
  <c r="D36" s="1"/>
  <c r="C36" i="36"/>
  <c r="D36"/>
  <c r="C36" i="37"/>
  <c r="D36" s="1"/>
  <c r="C37" i="18"/>
  <c r="D37" s="1"/>
  <c r="C37" i="22"/>
  <c r="D37" s="1"/>
  <c r="C37" i="36"/>
  <c r="D37" s="1"/>
  <c r="C37" i="37"/>
  <c r="D37" s="1"/>
  <c r="C38" i="18"/>
  <c r="D38" s="1"/>
  <c r="C38" i="22"/>
  <c r="D38"/>
  <c r="C38" i="36"/>
  <c r="D38" s="1"/>
  <c r="B35" i="40" s="1"/>
  <c r="C38" i="37"/>
  <c r="D38" s="1"/>
  <c r="C39" i="18"/>
  <c r="D39"/>
  <c r="C39" i="22"/>
  <c r="D39" s="1"/>
  <c r="C39" i="36"/>
  <c r="D39" s="1"/>
  <c r="C39" i="37"/>
  <c r="D39" s="1"/>
  <c r="C40" i="18"/>
  <c r="D40" s="1"/>
  <c r="C40" i="22"/>
  <c r="D40" s="1"/>
  <c r="C40" i="36"/>
  <c r="D40" s="1"/>
  <c r="C40" i="37"/>
  <c r="D40" s="1"/>
  <c r="C41" i="18"/>
  <c r="D41" s="1"/>
  <c r="D41" i="22"/>
  <c r="C41" i="36"/>
  <c r="D41" s="1"/>
  <c r="C41" i="37"/>
  <c r="D41" s="1"/>
  <c r="C42" i="18"/>
  <c r="D42" s="1"/>
  <c r="C42" i="22"/>
  <c r="D42" s="1"/>
  <c r="C42" i="36"/>
  <c r="D42"/>
  <c r="B39" i="40" s="1"/>
  <c r="C42" i="37"/>
  <c r="D42" s="1"/>
  <c r="C19" i="18"/>
  <c r="D19" s="1"/>
  <c r="C19" i="22"/>
  <c r="D19" s="1"/>
  <c r="C19" i="36"/>
  <c r="D19" s="1"/>
  <c r="B16" i="40" s="1"/>
  <c r="C19" i="37"/>
  <c r="D19" s="1"/>
  <c r="F14" i="40"/>
  <c r="F15"/>
  <c r="G20" i="29"/>
  <c r="H20" s="1"/>
  <c r="G20" i="23"/>
  <c r="H20" s="1"/>
  <c r="G20" i="31"/>
  <c r="H20" s="1"/>
  <c r="G21" i="29"/>
  <c r="H21" s="1"/>
  <c r="G21" i="23"/>
  <c r="H21"/>
  <c r="G21" i="31"/>
  <c r="H21" s="1"/>
  <c r="G22" i="29"/>
  <c r="H22" s="1"/>
  <c r="G22" i="23"/>
  <c r="H22" s="1"/>
  <c r="G22" i="31"/>
  <c r="H22" s="1"/>
  <c r="G23" i="29"/>
  <c r="H23" s="1"/>
  <c r="G23" i="23"/>
  <c r="H23" s="1"/>
  <c r="I23" s="1"/>
  <c r="G23" i="31"/>
  <c r="H23" s="1"/>
  <c r="G24" i="29"/>
  <c r="H24" s="1"/>
  <c r="G24" i="23"/>
  <c r="H24" s="1"/>
  <c r="G24" i="31"/>
  <c r="H24" s="1"/>
  <c r="G25" i="29"/>
  <c r="H25" s="1"/>
  <c r="G25" i="23"/>
  <c r="H25" s="1"/>
  <c r="G25" i="31"/>
  <c r="H25" s="1"/>
  <c r="G26" i="29"/>
  <c r="H26" s="1"/>
  <c r="G26" i="23"/>
  <c r="H26" s="1"/>
  <c r="G26" i="31"/>
  <c r="H26" s="1"/>
  <c r="G27" i="29"/>
  <c r="H27" s="1"/>
  <c r="G27" i="23"/>
  <c r="H27" s="1"/>
  <c r="I27" s="1"/>
  <c r="G27" i="31"/>
  <c r="H27" s="1"/>
  <c r="G28" i="29"/>
  <c r="H28" s="1"/>
  <c r="G28" i="23"/>
  <c r="H28" s="1"/>
  <c r="G28" i="31"/>
  <c r="H28" s="1"/>
  <c r="G29" i="29"/>
  <c r="H29" s="1"/>
  <c r="G29" i="23"/>
  <c r="H29" s="1"/>
  <c r="G29" i="31"/>
  <c r="H29" s="1"/>
  <c r="I29" s="1"/>
  <c r="G30" i="29"/>
  <c r="H30" s="1"/>
  <c r="G30" i="23"/>
  <c r="H30" s="1"/>
  <c r="G30" i="31"/>
  <c r="H30" s="1"/>
  <c r="G31" i="29"/>
  <c r="H31"/>
  <c r="G31" i="23"/>
  <c r="H31" s="1"/>
  <c r="G31" i="31"/>
  <c r="H31" s="1"/>
  <c r="G32" i="29"/>
  <c r="H32" s="1"/>
  <c r="I32" s="1"/>
  <c r="G32" i="23"/>
  <c r="H32" s="1"/>
  <c r="G32" i="31"/>
  <c r="H32" s="1"/>
  <c r="G33" i="29"/>
  <c r="H33" s="1"/>
  <c r="G33" i="23"/>
  <c r="H33" s="1"/>
  <c r="I33" s="1"/>
  <c r="G33" i="31"/>
  <c r="H33" s="1"/>
  <c r="G34" i="29"/>
  <c r="H34" s="1"/>
  <c r="G34" i="23"/>
  <c r="H34" s="1"/>
  <c r="G34" i="31"/>
  <c r="H34" s="1"/>
  <c r="G35" i="29"/>
  <c r="H35" s="1"/>
  <c r="I35" s="1"/>
  <c r="G35" i="23"/>
  <c r="H35" s="1"/>
  <c r="G35" i="31"/>
  <c r="H35" s="1"/>
  <c r="G36" i="29"/>
  <c r="H36" s="1"/>
  <c r="G36" i="23"/>
  <c r="H36" s="1"/>
  <c r="G36" i="31"/>
  <c r="H36" s="1"/>
  <c r="G37" i="29"/>
  <c r="H37" s="1"/>
  <c r="I37" s="1"/>
  <c r="G37" i="23"/>
  <c r="H37" s="1"/>
  <c r="G37" i="31"/>
  <c r="H37" s="1"/>
  <c r="G38" i="29"/>
  <c r="H38" s="1"/>
  <c r="G38" i="23"/>
  <c r="H38" s="1"/>
  <c r="G38" i="31"/>
  <c r="H38" s="1"/>
  <c r="G39" i="29"/>
  <c r="H39" s="1"/>
  <c r="I39" s="1"/>
  <c r="G39" i="23"/>
  <c r="H39" s="1"/>
  <c r="G39" i="31"/>
  <c r="H39" s="1"/>
  <c r="G40" i="29"/>
  <c r="H40" s="1"/>
  <c r="I40" s="1"/>
  <c r="G40" i="23"/>
  <c r="H40" s="1"/>
  <c r="G40" i="31"/>
  <c r="H40" s="1"/>
  <c r="G41" i="29"/>
  <c r="H41" s="1"/>
  <c r="G41" i="23"/>
  <c r="H41" s="1"/>
  <c r="G41" i="31"/>
  <c r="H41" s="1"/>
  <c r="G42" i="29"/>
  <c r="H42" s="1"/>
  <c r="I42" s="1"/>
  <c r="G42" i="23"/>
  <c r="H42" s="1"/>
  <c r="G42" i="31"/>
  <c r="H42" s="1"/>
  <c r="G19" i="29"/>
  <c r="H19" s="1"/>
  <c r="G19" i="23"/>
  <c r="H19" s="1"/>
  <c r="G19" i="31"/>
  <c r="H19" s="1"/>
  <c r="C20" i="29"/>
  <c r="D20" s="1"/>
  <c r="C20" i="23"/>
  <c r="D20" s="1"/>
  <c r="C20" i="31"/>
  <c r="D20" s="1"/>
  <c r="C21" i="29"/>
  <c r="D21" s="1"/>
  <c r="C21" i="23"/>
  <c r="D21"/>
  <c r="C21" i="31"/>
  <c r="D21" s="1"/>
  <c r="C22" i="29"/>
  <c r="D22" s="1"/>
  <c r="C22" i="23"/>
  <c r="D22" s="1"/>
  <c r="C22" i="31"/>
  <c r="D22" s="1"/>
  <c r="C23" i="29"/>
  <c r="D23" s="1"/>
  <c r="C23" i="23"/>
  <c r="D23" s="1"/>
  <c r="C23" i="31"/>
  <c r="D23" s="1"/>
  <c r="C24" i="29"/>
  <c r="D24" s="1"/>
  <c r="C24" i="23"/>
  <c r="D24" s="1"/>
  <c r="C24" i="31"/>
  <c r="D24" s="1"/>
  <c r="C25" i="29"/>
  <c r="D25" s="1"/>
  <c r="C25" i="23"/>
  <c r="D25" s="1"/>
  <c r="C25" i="31"/>
  <c r="D25" s="1"/>
  <c r="C26" i="29"/>
  <c r="D26" s="1"/>
  <c r="C26" i="23"/>
  <c r="D26" s="1"/>
  <c r="C26" i="31"/>
  <c r="D26" s="1"/>
  <c r="C27" i="29"/>
  <c r="D27" s="1"/>
  <c r="C27" i="23"/>
  <c r="D27"/>
  <c r="C27" i="31"/>
  <c r="D27" s="1"/>
  <c r="C28" i="29"/>
  <c r="D28" s="1"/>
  <c r="C28" i="23"/>
  <c r="D28" s="1"/>
  <c r="C28" i="31"/>
  <c r="D28" s="1"/>
  <c r="C29" i="29"/>
  <c r="D29" s="1"/>
  <c r="C29" i="23"/>
  <c r="D29" s="1"/>
  <c r="C29" i="31"/>
  <c r="D29"/>
  <c r="C30" i="29"/>
  <c r="D30" s="1"/>
  <c r="C30" i="23"/>
  <c r="D30" s="1"/>
  <c r="C30" i="31"/>
  <c r="D30" s="1"/>
  <c r="C31" i="29"/>
  <c r="D31" s="1"/>
  <c r="C31" i="23"/>
  <c r="D31" s="1"/>
  <c r="C31" i="31"/>
  <c r="D31" s="1"/>
  <c r="C32" i="29"/>
  <c r="D32" s="1"/>
  <c r="C32" i="23"/>
  <c r="D32" s="1"/>
  <c r="C32" i="31"/>
  <c r="D32" s="1"/>
  <c r="C33" i="29"/>
  <c r="D33" s="1"/>
  <c r="C33" i="23"/>
  <c r="D33" s="1"/>
  <c r="C33" i="31"/>
  <c r="D33" s="1"/>
  <c r="C34" i="29"/>
  <c r="D34" s="1"/>
  <c r="C34" i="23"/>
  <c r="D34" s="1"/>
  <c r="C34" i="31"/>
  <c r="D34" s="1"/>
  <c r="C35" i="29"/>
  <c r="D35"/>
  <c r="C35" i="23"/>
  <c r="D35" s="1"/>
  <c r="C35" i="31"/>
  <c r="D35" s="1"/>
  <c r="C36" i="29"/>
  <c r="D36" s="1"/>
  <c r="C36" i="23"/>
  <c r="D36" s="1"/>
  <c r="C36" i="31"/>
  <c r="D36" s="1"/>
  <c r="C37" i="29"/>
  <c r="D37" s="1"/>
  <c r="C37" i="23"/>
  <c r="D37" s="1"/>
  <c r="C37" i="31"/>
  <c r="D37" s="1"/>
  <c r="C38" i="29"/>
  <c r="D38" s="1"/>
  <c r="C38" i="23"/>
  <c r="D38" s="1"/>
  <c r="C38" i="31"/>
  <c r="D38"/>
  <c r="C39" i="29"/>
  <c r="D39" s="1"/>
  <c r="C39" i="23"/>
  <c r="D39" s="1"/>
  <c r="C39" i="31"/>
  <c r="D39" s="1"/>
  <c r="C40" i="29"/>
  <c r="D40" s="1"/>
  <c r="C40" i="23"/>
  <c r="D40" s="1"/>
  <c r="C40" i="31"/>
  <c r="D40" s="1"/>
  <c r="C41" i="29"/>
  <c r="D41" s="1"/>
  <c r="C41" i="23"/>
  <c r="D41" s="1"/>
  <c r="C41" i="31"/>
  <c r="D41" s="1"/>
  <c r="C42" i="29"/>
  <c r="D42" s="1"/>
  <c r="C42" i="23"/>
  <c r="D42" s="1"/>
  <c r="C42" i="31"/>
  <c r="D42" s="1"/>
  <c r="C19" i="29"/>
  <c r="D19" s="1"/>
  <c r="C19" i="23"/>
  <c r="D19" s="1"/>
  <c r="C19" i="31"/>
  <c r="D19" s="1"/>
  <c r="F14" i="35"/>
  <c r="F15"/>
  <c r="G20" i="21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19"/>
  <c r="H19" s="1"/>
  <c r="C40"/>
  <c r="D40" s="1"/>
  <c r="C41"/>
  <c r="D41" s="1"/>
  <c r="C42"/>
  <c r="D42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19"/>
  <c r="D19" s="1"/>
  <c r="F14" i="34"/>
  <c r="F15"/>
  <c r="G20" i="19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I37" s="1"/>
  <c r="G38"/>
  <c r="H38" s="1"/>
  <c r="I38" s="1"/>
  <c r="G39"/>
  <c r="H39" s="1"/>
  <c r="G40"/>
  <c r="H40" s="1"/>
  <c r="G41"/>
  <c r="H41" s="1"/>
  <c r="I41" s="1"/>
  <c r="G42"/>
  <c r="H42" s="1"/>
  <c r="I42" s="1"/>
  <c r="G19"/>
  <c r="H19" s="1"/>
  <c r="D20"/>
  <c r="D21"/>
  <c r="D22"/>
  <c r="D23"/>
  <c r="D24"/>
  <c r="D25"/>
  <c r="D26"/>
  <c r="D27"/>
  <c r="D28"/>
  <c r="D29"/>
  <c r="B26" i="33" s="1"/>
  <c r="D30" i="19"/>
  <c r="D31"/>
  <c r="D32"/>
  <c r="D33"/>
  <c r="D34"/>
  <c r="D35"/>
  <c r="D36"/>
  <c r="D37"/>
  <c r="D38"/>
  <c r="D39"/>
  <c r="D40"/>
  <c r="D41"/>
  <c r="D42"/>
  <c r="D19"/>
  <c r="D43" s="1"/>
  <c r="F14" i="33"/>
  <c r="F15"/>
  <c r="C19" i="30"/>
  <c r="D19" s="1"/>
  <c r="G19"/>
  <c r="H19" s="1"/>
  <c r="C20"/>
  <c r="D20" s="1"/>
  <c r="G20"/>
  <c r="H20" s="1"/>
  <c r="C21"/>
  <c r="D21" s="1"/>
  <c r="G21"/>
  <c r="H21" s="1"/>
  <c r="I21" s="1"/>
  <c r="C22"/>
  <c r="D22" s="1"/>
  <c r="G22"/>
  <c r="H22" s="1"/>
  <c r="I22" s="1"/>
  <c r="C23"/>
  <c r="D23" s="1"/>
  <c r="G23"/>
  <c r="H23" s="1"/>
  <c r="C24"/>
  <c r="D24" s="1"/>
  <c r="G24"/>
  <c r="H24" s="1"/>
  <c r="C25"/>
  <c r="D25" s="1"/>
  <c r="G25"/>
  <c r="H25" s="1"/>
  <c r="I25" s="1"/>
  <c r="C26"/>
  <c r="D26" s="1"/>
  <c r="G26"/>
  <c r="H26" s="1"/>
  <c r="I26" s="1"/>
  <c r="C27"/>
  <c r="D27" s="1"/>
  <c r="G27"/>
  <c r="H27" s="1"/>
  <c r="C28"/>
  <c r="D28" s="1"/>
  <c r="G28"/>
  <c r="H28" s="1"/>
  <c r="C29"/>
  <c r="D29" s="1"/>
  <c r="G29"/>
  <c r="H29" s="1"/>
  <c r="I29" s="1"/>
  <c r="C30"/>
  <c r="D30" s="1"/>
  <c r="G30"/>
  <c r="H30" s="1"/>
  <c r="I30" s="1"/>
  <c r="C31"/>
  <c r="D31" s="1"/>
  <c r="G31"/>
  <c r="H31" s="1"/>
  <c r="C32"/>
  <c r="D32" s="1"/>
  <c r="G32"/>
  <c r="H32"/>
  <c r="C33"/>
  <c r="D33" s="1"/>
  <c r="G33"/>
  <c r="H33" s="1"/>
  <c r="I33" s="1"/>
  <c r="C34"/>
  <c r="D34" s="1"/>
  <c r="G34"/>
  <c r="H34" s="1"/>
  <c r="I34" s="1"/>
  <c r="C35"/>
  <c r="D35" s="1"/>
  <c r="G35"/>
  <c r="H35" s="1"/>
  <c r="C36"/>
  <c r="D36" s="1"/>
  <c r="G36"/>
  <c r="H36" s="1"/>
  <c r="I36" s="1"/>
  <c r="C37"/>
  <c r="D37" s="1"/>
  <c r="G37"/>
  <c r="H37" s="1"/>
  <c r="I37" s="1"/>
  <c r="C38"/>
  <c r="D38" s="1"/>
  <c r="G38"/>
  <c r="H38" s="1"/>
  <c r="I38" s="1"/>
  <c r="C39"/>
  <c r="D39" s="1"/>
  <c r="G39"/>
  <c r="H39" s="1"/>
  <c r="C40"/>
  <c r="D40" s="1"/>
  <c r="G40"/>
  <c r="H40"/>
  <c r="C41"/>
  <c r="D41" s="1"/>
  <c r="G41"/>
  <c r="H41" s="1"/>
  <c r="I41" s="1"/>
  <c r="C42"/>
  <c r="D42" s="1"/>
  <c r="G42"/>
  <c r="H42" s="1"/>
  <c r="I42" s="1"/>
  <c r="G19" i="14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C42"/>
  <c r="D42" s="1"/>
  <c r="F15" i="27"/>
  <c r="F14"/>
  <c r="C35" i="5"/>
  <c r="D35" s="1"/>
  <c r="C35" i="13"/>
  <c r="D35" s="1"/>
  <c r="C35" i="14"/>
  <c r="D35" s="1"/>
  <c r="C35" i="15"/>
  <c r="D35" s="1"/>
  <c r="C35" i="16"/>
  <c r="D35" s="1"/>
  <c r="C35" i="17"/>
  <c r="D35" s="1"/>
  <c r="C36" i="5"/>
  <c r="D36" s="1"/>
  <c r="C36" i="13"/>
  <c r="D36" s="1"/>
  <c r="C36" i="14"/>
  <c r="D36" s="1"/>
  <c r="C36" i="15"/>
  <c r="D36" s="1"/>
  <c r="C36" i="16"/>
  <c r="D36" s="1"/>
  <c r="C36" i="17"/>
  <c r="D36" s="1"/>
  <c r="C37" i="5"/>
  <c r="D37" s="1"/>
  <c r="C37" i="13"/>
  <c r="D37" s="1"/>
  <c r="C37" i="14"/>
  <c r="D37" s="1"/>
  <c r="C37" i="15"/>
  <c r="D37" s="1"/>
  <c r="C37" i="16"/>
  <c r="D37" s="1"/>
  <c r="C37" i="17"/>
  <c r="D37" s="1"/>
  <c r="C38" i="5"/>
  <c r="D38" s="1"/>
  <c r="C38" i="13"/>
  <c r="D38" s="1"/>
  <c r="C38" i="14"/>
  <c r="D38" s="1"/>
  <c r="C38" i="15"/>
  <c r="D38" s="1"/>
  <c r="C38" i="16"/>
  <c r="D38" s="1"/>
  <c r="C38" i="17"/>
  <c r="D38" s="1"/>
  <c r="C32" i="5"/>
  <c r="D32" s="1"/>
  <c r="C32" i="13"/>
  <c r="D32" s="1"/>
  <c r="C32" i="14"/>
  <c r="D32" s="1"/>
  <c r="C32" i="15"/>
  <c r="D32" s="1"/>
  <c r="C32" i="16"/>
  <c r="D32" s="1"/>
  <c r="C32" i="17"/>
  <c r="D32" s="1"/>
  <c r="C31" i="5"/>
  <c r="D31" s="1"/>
  <c r="C31" i="13"/>
  <c r="D31" s="1"/>
  <c r="C31" i="14"/>
  <c r="D31" s="1"/>
  <c r="C31" i="15"/>
  <c r="D31" s="1"/>
  <c r="C31" i="16"/>
  <c r="D31" s="1"/>
  <c r="C31" i="17"/>
  <c r="D31" s="1"/>
  <c r="C29" i="5"/>
  <c r="D29" s="1"/>
  <c r="C29" i="13"/>
  <c r="D29" s="1"/>
  <c r="C29" i="14"/>
  <c r="D29" s="1"/>
  <c r="C29" i="15"/>
  <c r="D29" s="1"/>
  <c r="C29" i="16"/>
  <c r="D29" s="1"/>
  <c r="C29" i="17"/>
  <c r="D29" s="1"/>
  <c r="C30" i="5"/>
  <c r="D30" s="1"/>
  <c r="C30" i="13"/>
  <c r="D30" s="1"/>
  <c r="C30" i="14"/>
  <c r="D30" s="1"/>
  <c r="C30" i="15"/>
  <c r="D30" s="1"/>
  <c r="C30" i="16"/>
  <c r="D30" s="1"/>
  <c r="C30" i="17"/>
  <c r="D30" s="1"/>
  <c r="C28" i="5"/>
  <c r="D28" s="1"/>
  <c r="C28" i="13"/>
  <c r="D28" s="1"/>
  <c r="C28" i="14"/>
  <c r="D28" s="1"/>
  <c r="C28" i="15"/>
  <c r="D28" s="1"/>
  <c r="C28" i="16"/>
  <c r="D28" s="1"/>
  <c r="C28" i="17"/>
  <c r="D28" s="1"/>
  <c r="C22" i="5"/>
  <c r="D22" s="1"/>
  <c r="C22" i="13"/>
  <c r="D22" s="1"/>
  <c r="C22" i="14"/>
  <c r="D22" s="1"/>
  <c r="C22" i="15"/>
  <c r="D22" s="1"/>
  <c r="C22" i="16"/>
  <c r="D22" s="1"/>
  <c r="C22" i="17"/>
  <c r="D22" s="1"/>
  <c r="C21" i="5"/>
  <c r="D21" s="1"/>
  <c r="C21" i="13"/>
  <c r="D21" s="1"/>
  <c r="C21" i="14"/>
  <c r="D21" s="1"/>
  <c r="C21" i="15"/>
  <c r="D21" s="1"/>
  <c r="C21" i="16"/>
  <c r="D21" s="1"/>
  <c r="C21" i="17"/>
  <c r="D21" s="1"/>
  <c r="C20" i="5"/>
  <c r="D20" s="1"/>
  <c r="C20" i="13"/>
  <c r="D20" s="1"/>
  <c r="C20" i="14"/>
  <c r="D20" s="1"/>
  <c r="C20" i="15"/>
  <c r="D20" s="1"/>
  <c r="C20" i="16"/>
  <c r="D20"/>
  <c r="C20" i="17"/>
  <c r="D20"/>
  <c r="C27" i="5"/>
  <c r="D27" s="1"/>
  <c r="C27" i="13"/>
  <c r="D27" s="1"/>
  <c r="C27" i="14"/>
  <c r="D27" s="1"/>
  <c r="C27" i="15"/>
  <c r="D27"/>
  <c r="C27" i="16"/>
  <c r="D27" s="1"/>
  <c r="C27" i="17"/>
  <c r="D27"/>
  <c r="C26" i="5"/>
  <c r="D26" s="1"/>
  <c r="C26" i="13"/>
  <c r="D26" s="1"/>
  <c r="C26" i="14"/>
  <c r="D26" s="1"/>
  <c r="C26" i="15"/>
  <c r="D26" s="1"/>
  <c r="C26" i="16"/>
  <c r="D26" s="1"/>
  <c r="C26" i="17"/>
  <c r="D26" s="1"/>
  <c r="C25" i="5"/>
  <c r="D25" s="1"/>
  <c r="C25" i="13"/>
  <c r="D25" s="1"/>
  <c r="C25" i="14"/>
  <c r="D25"/>
  <c r="C25" i="15"/>
  <c r="D25" s="1"/>
  <c r="C25" i="16"/>
  <c r="D25" s="1"/>
  <c r="C25" i="17"/>
  <c r="D25"/>
  <c r="C19" i="5"/>
  <c r="D19" s="1"/>
  <c r="C19" i="13"/>
  <c r="D19" s="1"/>
  <c r="C19" i="14"/>
  <c r="D19" s="1"/>
  <c r="C19" i="15"/>
  <c r="D19" s="1"/>
  <c r="C19" i="16"/>
  <c r="D19" s="1"/>
  <c r="C19" i="17"/>
  <c r="D19" s="1"/>
  <c r="C24" i="5"/>
  <c r="D24" s="1"/>
  <c r="C24" i="13"/>
  <c r="D24" s="1"/>
  <c r="C24" i="14"/>
  <c r="D24" s="1"/>
  <c r="C24" i="15"/>
  <c r="D24" s="1"/>
  <c r="C24" i="16"/>
  <c r="D24" s="1"/>
  <c r="C24" i="17"/>
  <c r="D24" s="1"/>
  <c r="C23" i="5"/>
  <c r="D23" s="1"/>
  <c r="C23" i="13"/>
  <c r="D23" s="1"/>
  <c r="C23" i="14"/>
  <c r="D23"/>
  <c r="C23" i="15"/>
  <c r="D23" s="1"/>
  <c r="C23" i="16"/>
  <c r="D23" s="1"/>
  <c r="C23" i="17"/>
  <c r="D23" s="1"/>
  <c r="C34" i="5"/>
  <c r="D34" s="1"/>
  <c r="C34" i="13"/>
  <c r="D34" s="1"/>
  <c r="C34" i="14"/>
  <c r="D34" s="1"/>
  <c r="C34" i="15"/>
  <c r="D34" s="1"/>
  <c r="C34" i="16"/>
  <c r="D34" s="1"/>
  <c r="C34" i="17"/>
  <c r="D34" s="1"/>
  <c r="C33" i="5"/>
  <c r="D33" s="1"/>
  <c r="C33" i="13"/>
  <c r="D33"/>
  <c r="C33" i="14"/>
  <c r="D33" s="1"/>
  <c r="C33" i="15"/>
  <c r="D33" s="1"/>
  <c r="C33" i="16"/>
  <c r="D33"/>
  <c r="C33" i="17"/>
  <c r="D33" s="1"/>
  <c r="C42" i="5"/>
  <c r="D42" s="1"/>
  <c r="C42" i="13"/>
  <c r="D42" s="1"/>
  <c r="C42" i="15"/>
  <c r="D42" s="1"/>
  <c r="C42" i="16"/>
  <c r="D42" s="1"/>
  <c r="C42" i="17"/>
  <c r="D42" s="1"/>
  <c r="C40" i="5"/>
  <c r="D40" s="1"/>
  <c r="C40" i="13"/>
  <c r="D40" s="1"/>
  <c r="C40" i="14"/>
  <c r="D40" s="1"/>
  <c r="C40" i="15"/>
  <c r="D40"/>
  <c r="C40" i="16"/>
  <c r="D40" s="1"/>
  <c r="C40" i="17"/>
  <c r="D40" s="1"/>
  <c r="C39" i="5"/>
  <c r="D39" s="1"/>
  <c r="C39" i="13"/>
  <c r="D39" s="1"/>
  <c r="C39" i="14"/>
  <c r="D39" s="1"/>
  <c r="C39" i="15"/>
  <c r="D39" s="1"/>
  <c r="C39" i="16"/>
  <c r="D39" s="1"/>
  <c r="C39" i="17"/>
  <c r="D39" s="1"/>
  <c r="C41" i="5"/>
  <c r="D41" s="1"/>
  <c r="C41" i="13"/>
  <c r="D41" s="1"/>
  <c r="C41" i="14"/>
  <c r="D41" s="1"/>
  <c r="C41" i="15"/>
  <c r="D41" s="1"/>
  <c r="C41" i="16"/>
  <c r="D41" s="1"/>
  <c r="C41" i="17"/>
  <c r="D41" s="1"/>
  <c r="G35" i="5"/>
  <c r="H35" s="1"/>
  <c r="G35" i="13"/>
  <c r="H35" s="1"/>
  <c r="I35" s="1"/>
  <c r="G35" i="15"/>
  <c r="H35" s="1"/>
  <c r="I35" s="1"/>
  <c r="G35" i="16"/>
  <c r="H35" s="1"/>
  <c r="G35" i="17"/>
  <c r="H35" s="1"/>
  <c r="I35" s="1"/>
  <c r="G36" i="5"/>
  <c r="H36" s="1"/>
  <c r="G36" i="13"/>
  <c r="H36"/>
  <c r="G36" i="15"/>
  <c r="H36" s="1"/>
  <c r="G36" i="16"/>
  <c r="H36" s="1"/>
  <c r="G36" i="17"/>
  <c r="H36" s="1"/>
  <c r="G37" i="5"/>
  <c r="H37" s="1"/>
  <c r="G37" i="13"/>
  <c r="H37" s="1"/>
  <c r="I37" s="1"/>
  <c r="G37" i="15"/>
  <c r="H37" s="1"/>
  <c r="I37" s="1"/>
  <c r="G37" i="16"/>
  <c r="H37" s="1"/>
  <c r="G37" i="17"/>
  <c r="H37" s="1"/>
  <c r="I37" s="1"/>
  <c r="G38" i="5"/>
  <c r="H38" s="1"/>
  <c r="G38" i="13"/>
  <c r="H38" s="1"/>
  <c r="G38" i="15"/>
  <c r="H38" s="1"/>
  <c r="I38" s="1"/>
  <c r="G38" i="16"/>
  <c r="H38" s="1"/>
  <c r="G38" i="17"/>
  <c r="H38" s="1"/>
  <c r="G32" i="5"/>
  <c r="H32" s="1"/>
  <c r="G32" i="13"/>
  <c r="H32" s="1"/>
  <c r="I32" s="1"/>
  <c r="G32" i="15"/>
  <c r="H32" s="1"/>
  <c r="I32" s="1"/>
  <c r="G32" i="16"/>
  <c r="H32" s="1"/>
  <c r="G32" i="17"/>
  <c r="H32" s="1"/>
  <c r="G31" i="5"/>
  <c r="H31"/>
  <c r="G31" i="13"/>
  <c r="H31" s="1"/>
  <c r="G31" i="15"/>
  <c r="H31" s="1"/>
  <c r="I31" s="1"/>
  <c r="G31" i="16"/>
  <c r="H31" s="1"/>
  <c r="G31" i="17"/>
  <c r="H31" s="1"/>
  <c r="I31" s="1"/>
  <c r="G29" i="5"/>
  <c r="H29" s="1"/>
  <c r="G29" i="13"/>
  <c r="H29" s="1"/>
  <c r="I29" s="1"/>
  <c r="G29" i="15"/>
  <c r="H29"/>
  <c r="G29" i="16"/>
  <c r="H29" s="1"/>
  <c r="G29" i="17"/>
  <c r="H29" s="1"/>
  <c r="I29" s="1"/>
  <c r="G30" i="5"/>
  <c r="H30" s="1"/>
  <c r="I30" s="1"/>
  <c r="G30" i="13"/>
  <c r="H30" s="1"/>
  <c r="G30" i="15"/>
  <c r="H30" s="1"/>
  <c r="I30" s="1"/>
  <c r="G30" i="16"/>
  <c r="H30" s="1"/>
  <c r="G30" i="17"/>
  <c r="H30"/>
  <c r="G28" i="5"/>
  <c r="H28" s="1"/>
  <c r="I28" s="1"/>
  <c r="G28" i="13"/>
  <c r="H28" s="1"/>
  <c r="G28" i="15"/>
  <c r="H28" s="1"/>
  <c r="G28" i="16"/>
  <c r="H28" s="1"/>
  <c r="I28" s="1"/>
  <c r="G28" i="17"/>
  <c r="H28" s="1"/>
  <c r="G22" i="5"/>
  <c r="H22" s="1"/>
  <c r="I22" s="1"/>
  <c r="G22" i="13"/>
  <c r="H22" s="1"/>
  <c r="G22" i="15"/>
  <c r="H22" s="1"/>
  <c r="I22" s="1"/>
  <c r="G22" i="16"/>
  <c r="H22" s="1"/>
  <c r="I22" s="1"/>
  <c r="G22" i="17"/>
  <c r="H22" s="1"/>
  <c r="G21" i="5"/>
  <c r="H21" s="1"/>
  <c r="G21" i="13"/>
  <c r="H21" s="1"/>
  <c r="I21" s="1"/>
  <c r="G21" i="15"/>
  <c r="H21" s="1"/>
  <c r="G21" i="16"/>
  <c r="H21" s="1"/>
  <c r="G21" i="17"/>
  <c r="H21" s="1"/>
  <c r="I21" s="1"/>
  <c r="G20" i="5"/>
  <c r="H20" s="1"/>
  <c r="I20" s="1"/>
  <c r="G20" i="13"/>
  <c r="H20" s="1"/>
  <c r="G20" i="15"/>
  <c r="H20" s="1"/>
  <c r="I20" s="1"/>
  <c r="G20" i="16"/>
  <c r="H20" s="1"/>
  <c r="G20" i="17"/>
  <c r="H20" s="1"/>
  <c r="I20" s="1"/>
  <c r="G27" i="5"/>
  <c r="H27"/>
  <c r="G27" i="13"/>
  <c r="H27" s="1"/>
  <c r="G27" i="15"/>
  <c r="H27" s="1"/>
  <c r="I27" s="1"/>
  <c r="G27" i="16"/>
  <c r="H27" s="1"/>
  <c r="I27" s="1"/>
  <c r="G27" i="17"/>
  <c r="H27" s="1"/>
  <c r="G26" i="5"/>
  <c r="H26" s="1"/>
  <c r="G26" i="13"/>
  <c r="H26" s="1"/>
  <c r="G26" i="15"/>
  <c r="H26" s="1"/>
  <c r="I26" s="1"/>
  <c r="G26" i="16"/>
  <c r="H26" s="1"/>
  <c r="G26" i="17"/>
  <c r="H26" s="1"/>
  <c r="I26" s="1"/>
  <c r="G25" i="5"/>
  <c r="H25" s="1"/>
  <c r="G25" i="13"/>
  <c r="H25" s="1"/>
  <c r="I25" s="1"/>
  <c r="G25" i="15"/>
  <c r="H25" s="1"/>
  <c r="I25" s="1"/>
  <c r="G25" i="16"/>
  <c r="H25" s="1"/>
  <c r="G25" i="17"/>
  <c r="H25" s="1"/>
  <c r="I25" s="1"/>
  <c r="G19" i="5"/>
  <c r="H19" s="1"/>
  <c r="G19" i="13"/>
  <c r="H19" s="1"/>
  <c r="I19" s="1"/>
  <c r="G19" i="15"/>
  <c r="H19" s="1"/>
  <c r="I19" s="1"/>
  <c r="G19" i="16"/>
  <c r="H19" s="1"/>
  <c r="I19" s="1"/>
  <c r="G19" i="17"/>
  <c r="H19" s="1"/>
  <c r="G24" i="5"/>
  <c r="H24" s="1"/>
  <c r="G24" i="13"/>
  <c r="H24" s="1"/>
  <c r="I24" s="1"/>
  <c r="G24" i="15"/>
  <c r="H24" s="1"/>
  <c r="G24" i="16"/>
  <c r="H24" s="1"/>
  <c r="I24" s="1"/>
  <c r="G24" i="17"/>
  <c r="H24" s="1"/>
  <c r="G23" i="5"/>
  <c r="H23" s="1"/>
  <c r="G23" i="13"/>
  <c r="H23" s="1"/>
  <c r="I23" s="1"/>
  <c r="G23" i="15"/>
  <c r="H23" s="1"/>
  <c r="I23" s="1"/>
  <c r="G23" i="16"/>
  <c r="H23"/>
  <c r="G23" i="17"/>
  <c r="H23" s="1"/>
  <c r="G34" i="5"/>
  <c r="H34" s="1"/>
  <c r="I34" s="1"/>
  <c r="G34" i="13"/>
  <c r="H34" s="1"/>
  <c r="G34" i="15"/>
  <c r="H34" s="1"/>
  <c r="I34" s="1"/>
  <c r="G34" i="16"/>
  <c r="H34" s="1"/>
  <c r="G34" i="17"/>
  <c r="H34" s="1"/>
  <c r="I34" s="1"/>
  <c r="G33" i="5"/>
  <c r="H33" s="1"/>
  <c r="I33" s="1"/>
  <c r="G33" i="13"/>
  <c r="H33" s="1"/>
  <c r="G33" i="15"/>
  <c r="H33" s="1"/>
  <c r="I33" s="1"/>
  <c r="G33" i="16"/>
  <c r="H33" s="1"/>
  <c r="G33" i="17"/>
  <c r="H33" s="1"/>
  <c r="G42" i="5"/>
  <c r="H42" s="1"/>
  <c r="I42" s="1"/>
  <c r="G42" i="13"/>
  <c r="H42" s="1"/>
  <c r="G42" i="15"/>
  <c r="H42" s="1"/>
  <c r="I42" s="1"/>
  <c r="G42" i="16"/>
  <c r="H42"/>
  <c r="G42" i="17"/>
  <c r="H42" s="1"/>
  <c r="G40" i="5"/>
  <c r="H40" s="1"/>
  <c r="I40" s="1"/>
  <c r="G40" i="13"/>
  <c r="H40" s="1"/>
  <c r="G40" i="15"/>
  <c r="H40"/>
  <c r="I40" s="1"/>
  <c r="G40" i="16"/>
  <c r="H40" s="1"/>
  <c r="G40" i="17"/>
  <c r="H40" s="1"/>
  <c r="I40" s="1"/>
  <c r="G39" i="5"/>
  <c r="H39" s="1"/>
  <c r="I39" s="1"/>
  <c r="G39" i="13"/>
  <c r="H39" s="1"/>
  <c r="G39" i="15"/>
  <c r="H39" s="1"/>
  <c r="I39" s="1"/>
  <c r="G39" i="16"/>
  <c r="H39" s="1"/>
  <c r="G39" i="17"/>
  <c r="H39" s="1"/>
  <c r="I39" s="1"/>
  <c r="G41" i="5"/>
  <c r="H41" s="1"/>
  <c r="I41" s="1"/>
  <c r="G41" i="13"/>
  <c r="H41" s="1"/>
  <c r="G41" i="15"/>
  <c r="H41" s="1"/>
  <c r="G41" i="16"/>
  <c r="H41"/>
  <c r="G41" i="17"/>
  <c r="H41" s="1"/>
  <c r="F15" i="25"/>
  <c r="F14"/>
  <c r="F15" i="26"/>
  <c r="F14"/>
  <c r="F15" i="1"/>
  <c r="F14"/>
  <c r="F15" i="6"/>
  <c r="F14"/>
  <c r="F15" i="24"/>
  <c r="F14"/>
  <c r="F15" i="7"/>
  <c r="F14"/>
  <c r="I21" i="23"/>
  <c r="I31" i="5"/>
  <c r="I27"/>
  <c r="I31" i="29"/>
  <c r="I40" i="30"/>
  <c r="I30" i="17"/>
  <c r="I41" i="16"/>
  <c r="B17" i="7"/>
  <c r="I29" i="15"/>
  <c r="I35" i="18"/>
  <c r="I25"/>
  <c r="D38" i="7" l="1"/>
  <c r="D39"/>
  <c r="I42" i="16"/>
  <c r="I29" i="23"/>
  <c r="I35"/>
  <c r="I41" i="29"/>
  <c r="I38"/>
  <c r="I36"/>
  <c r="D25" i="40"/>
  <c r="D22"/>
  <c r="D38"/>
  <c r="D37"/>
  <c r="D35"/>
  <c r="D31"/>
  <c r="D30"/>
  <c r="D29"/>
  <c r="D26"/>
  <c r="D24"/>
  <c r="D23"/>
  <c r="D21"/>
  <c r="D20"/>
  <c r="D19"/>
  <c r="D18"/>
  <c r="D17"/>
  <c r="B38"/>
  <c r="B37"/>
  <c r="B36"/>
  <c r="B34"/>
  <c r="B33"/>
  <c r="B32"/>
  <c r="B31"/>
  <c r="B30"/>
  <c r="B28"/>
  <c r="B27"/>
  <c r="B26"/>
  <c r="B24"/>
  <c r="B23"/>
  <c r="B21"/>
  <c r="B20"/>
  <c r="B19"/>
  <c r="B18"/>
  <c r="B17"/>
  <c r="B40" s="1"/>
  <c r="D16"/>
  <c r="I19" i="36"/>
  <c r="D28" i="40"/>
  <c r="I31" i="36"/>
  <c r="D34" i="26"/>
  <c r="D33"/>
  <c r="D32"/>
  <c r="D26"/>
  <c r="D24"/>
  <c r="D22"/>
  <c r="D36"/>
  <c r="B16"/>
  <c r="B36"/>
  <c r="B34"/>
  <c r="B22"/>
  <c r="B30"/>
  <c r="D35"/>
  <c r="D31"/>
  <c r="D29"/>
  <c r="D28"/>
  <c r="D23"/>
  <c r="D20"/>
  <c r="D19"/>
  <c r="D18"/>
  <c r="D17"/>
  <c r="D39"/>
  <c r="D37"/>
  <c r="B35"/>
  <c r="B39"/>
  <c r="B38"/>
  <c r="B37"/>
  <c r="B33"/>
  <c r="B32"/>
  <c r="B31"/>
  <c r="B28"/>
  <c r="B27"/>
  <c r="B26"/>
  <c r="B25"/>
  <c r="B24"/>
  <c r="B23"/>
  <c r="B21"/>
  <c r="B20"/>
  <c r="B19"/>
  <c r="B18"/>
  <c r="B17"/>
  <c r="D30"/>
  <c r="I33" i="18"/>
  <c r="I24"/>
  <c r="D21" i="26"/>
  <c r="I30" i="18"/>
  <c r="D27" i="26"/>
  <c r="D25"/>
  <c r="D16"/>
  <c r="D38"/>
  <c r="B29"/>
  <c r="B38" i="33"/>
  <c r="B24"/>
  <c r="I41" i="31"/>
  <c r="I33"/>
  <c r="I25"/>
  <c r="I34"/>
  <c r="I21"/>
  <c r="I30"/>
  <c r="I28"/>
  <c r="I26"/>
  <c r="I23"/>
  <c r="I22"/>
  <c r="I20"/>
  <c r="I42"/>
  <c r="I40"/>
  <c r="I39"/>
  <c r="I38"/>
  <c r="I37"/>
  <c r="I36"/>
  <c r="I27"/>
  <c r="I24"/>
  <c r="I31" i="23"/>
  <c r="I25"/>
  <c r="I34"/>
  <c r="I32"/>
  <c r="I26"/>
  <c r="I24"/>
  <c r="I30"/>
  <c r="I28"/>
  <c r="I22"/>
  <c r="I20"/>
  <c r="I32" i="30"/>
  <c r="I28"/>
  <c r="I24"/>
  <c r="I20"/>
  <c r="I39"/>
  <c r="I35"/>
  <c r="I31"/>
  <c r="I27"/>
  <c r="I23"/>
  <c r="I31" i="19"/>
  <c r="I29"/>
  <c r="I27"/>
  <c r="I25"/>
  <c r="I23"/>
  <c r="I21"/>
  <c r="I19"/>
  <c r="I40"/>
  <c r="I39"/>
  <c r="I36"/>
  <c r="I35"/>
  <c r="I34"/>
  <c r="I33"/>
  <c r="I32"/>
  <c r="I28"/>
  <c r="I26"/>
  <c r="I24"/>
  <c r="I22"/>
  <c r="I36" i="17"/>
  <c r="D33" i="7"/>
  <c r="I41" i="17"/>
  <c r="I33"/>
  <c r="B30" i="7"/>
  <c r="I42" i="17"/>
  <c r="I32"/>
  <c r="B22" i="7"/>
  <c r="D30"/>
  <c r="I33" i="16"/>
  <c r="F30" i="7"/>
  <c r="I38" i="16"/>
  <c r="I23"/>
  <c r="B33" i="7"/>
  <c r="F33" s="1"/>
  <c r="I36" i="16"/>
  <c r="B20" i="7"/>
  <c r="B21"/>
  <c r="B19"/>
  <c r="B35"/>
  <c r="I24" i="15"/>
  <c r="I36"/>
  <c r="I41"/>
  <c r="I28"/>
  <c r="B36" i="6"/>
  <c r="B37"/>
  <c r="B33"/>
  <c r="B33" i="24"/>
  <c r="D43" i="37"/>
  <c r="I42"/>
  <c r="I37"/>
  <c r="I33"/>
  <c r="I32"/>
  <c r="I30"/>
  <c r="I26"/>
  <c r="I24"/>
  <c r="I22"/>
  <c r="I40"/>
  <c r="I39"/>
  <c r="I36"/>
  <c r="I34"/>
  <c r="I31"/>
  <c r="I29"/>
  <c r="I28"/>
  <c r="I23"/>
  <c r="I20"/>
  <c r="I41" i="36"/>
  <c r="D43"/>
  <c r="I21"/>
  <c r="I39"/>
  <c r="I36"/>
  <c r="I35"/>
  <c r="I33"/>
  <c r="I32"/>
  <c r="I28"/>
  <c r="I27"/>
  <c r="I23"/>
  <c r="I42"/>
  <c r="I38"/>
  <c r="I37"/>
  <c r="I34"/>
  <c r="I29"/>
  <c r="I26"/>
  <c r="I25"/>
  <c r="I24"/>
  <c r="I22"/>
  <c r="I23" i="22"/>
  <c r="I21"/>
  <c r="D37" i="33"/>
  <c r="I41" i="22"/>
  <c r="I34"/>
  <c r="I30"/>
  <c r="I20"/>
  <c r="I42"/>
  <c r="I40"/>
  <c r="I39"/>
  <c r="I38"/>
  <c r="I37"/>
  <c r="I36"/>
  <c r="I35"/>
  <c r="I31"/>
  <c r="I29"/>
  <c r="I26"/>
  <c r="I22"/>
  <c r="I40" i="18"/>
  <c r="D38" i="33"/>
  <c r="B34"/>
  <c r="B35"/>
  <c r="B29"/>
  <c r="B23"/>
  <c r="D28" i="1"/>
  <c r="I31" i="13"/>
  <c r="I38"/>
  <c r="I36"/>
  <c r="I26"/>
  <c r="I29" i="5"/>
  <c r="D26" i="1"/>
  <c r="D28" i="35"/>
  <c r="I31" i="31"/>
  <c r="H43"/>
  <c r="I19"/>
  <c r="I35"/>
  <c r="D32" i="35"/>
  <c r="I32" i="31"/>
  <c r="D29" i="35"/>
  <c r="B34"/>
  <c r="F32" i="40"/>
  <c r="B32" i="35"/>
  <c r="F32" s="1"/>
  <c r="B33"/>
  <c r="D43" i="31"/>
  <c r="I43" s="1"/>
  <c r="I41" i="23"/>
  <c r="D38" i="35"/>
  <c r="D36"/>
  <c r="I39" i="23"/>
  <c r="D34" i="35"/>
  <c r="F34" s="1"/>
  <c r="I37" i="23"/>
  <c r="F34" i="40"/>
  <c r="H43" i="23"/>
  <c r="I19"/>
  <c r="I42"/>
  <c r="D39" i="35"/>
  <c r="D37"/>
  <c r="I40" i="23"/>
  <c r="I38"/>
  <c r="D35" i="35"/>
  <c r="I36" i="23"/>
  <c r="D33" i="35"/>
  <c r="B38"/>
  <c r="F38" s="1"/>
  <c r="F36" i="40"/>
  <c r="B36" i="35"/>
  <c r="F36" s="1"/>
  <c r="D43" i="23"/>
  <c r="I43" s="1"/>
  <c r="F37" i="40"/>
  <c r="B37" i="35"/>
  <c r="B35"/>
  <c r="F35" i="40"/>
  <c r="H43" i="29"/>
  <c r="I19"/>
  <c r="D16" i="35"/>
  <c r="I33" i="29"/>
  <c r="D30" i="35"/>
  <c r="I29" i="29"/>
  <c r="D26" i="35"/>
  <c r="I27" i="29"/>
  <c r="D24" i="35"/>
  <c r="I25" i="29"/>
  <c r="D22" i="35"/>
  <c r="I23" i="29"/>
  <c r="D20" i="35"/>
  <c r="D18"/>
  <c r="I21" i="29"/>
  <c r="I34"/>
  <c r="D31" i="35"/>
  <c r="I30" i="29"/>
  <c r="D27" i="35"/>
  <c r="I28" i="29"/>
  <c r="D25" i="35"/>
  <c r="I26" i="29"/>
  <c r="D23" i="35"/>
  <c r="I24" i="29"/>
  <c r="D21" i="35"/>
  <c r="D19"/>
  <c r="I22" i="29"/>
  <c r="I20"/>
  <c r="D17" i="35"/>
  <c r="F38" i="40"/>
  <c r="B39" i="35"/>
  <c r="F39" s="1"/>
  <c r="F39" i="40"/>
  <c r="F30"/>
  <c r="B30" i="35"/>
  <c r="B28"/>
  <c r="F28" s="1"/>
  <c r="F28" i="40"/>
  <c r="F26"/>
  <c r="B26" i="35"/>
  <c r="B24"/>
  <c r="B22"/>
  <c r="F22" i="40"/>
  <c r="B20" i="35"/>
  <c r="F20" i="40"/>
  <c r="F18"/>
  <c r="B18" i="35"/>
  <c r="F18" s="1"/>
  <c r="B16"/>
  <c r="D43" i="29"/>
  <c r="I43" s="1"/>
  <c r="B31" i="35"/>
  <c r="F31" i="40"/>
  <c r="B29" i="35"/>
  <c r="F29" s="1"/>
  <c r="F29" i="40"/>
  <c r="F27"/>
  <c r="B27" i="35"/>
  <c r="F27" s="1"/>
  <c r="F25" i="40"/>
  <c r="B25" i="35"/>
  <c r="F25" s="1"/>
  <c r="B23"/>
  <c r="F23" i="40"/>
  <c r="F21"/>
  <c r="B21" i="35"/>
  <c r="F21" s="1"/>
  <c r="F19" i="40"/>
  <c r="B19" i="35"/>
  <c r="F19" s="1"/>
  <c r="F17" i="40"/>
  <c r="B17" i="35"/>
  <c r="F17" s="1"/>
  <c r="I19" i="30"/>
  <c r="H43"/>
  <c r="D43"/>
  <c r="B35" i="34"/>
  <c r="B33"/>
  <c r="B31"/>
  <c r="B29"/>
  <c r="B27"/>
  <c r="B25"/>
  <c r="B23"/>
  <c r="B21"/>
  <c r="B19"/>
  <c r="B17"/>
  <c r="B38"/>
  <c r="B36"/>
  <c r="B34"/>
  <c r="B32"/>
  <c r="B30"/>
  <c r="B28"/>
  <c r="B26"/>
  <c r="B24"/>
  <c r="B22"/>
  <c r="B20"/>
  <c r="B18"/>
  <c r="B39"/>
  <c r="B37"/>
  <c r="D16"/>
  <c r="H43" i="21"/>
  <c r="I19"/>
  <c r="I41"/>
  <c r="D38" i="34"/>
  <c r="D36"/>
  <c r="I39" i="21"/>
  <c r="D34" i="34"/>
  <c r="I37" i="21"/>
  <c r="I35"/>
  <c r="D32" i="34"/>
  <c r="D30"/>
  <c r="I33" i="21"/>
  <c r="D28" i="34"/>
  <c r="I31" i="21"/>
  <c r="D26" i="34"/>
  <c r="I29" i="21"/>
  <c r="I27"/>
  <c r="D24" i="34"/>
  <c r="D22"/>
  <c r="I25" i="21"/>
  <c r="D20" i="34"/>
  <c r="I23" i="21"/>
  <c r="D18" i="34"/>
  <c r="I21" i="21"/>
  <c r="I42"/>
  <c r="D39" i="34"/>
  <c r="D37"/>
  <c r="I40" i="21"/>
  <c r="D35" i="34"/>
  <c r="I38" i="21"/>
  <c r="D33" i="34"/>
  <c r="D45" s="1"/>
  <c r="H45" s="1"/>
  <c r="I36" i="21"/>
  <c r="I34"/>
  <c r="D31" i="34"/>
  <c r="I32" i="21"/>
  <c r="D29" i="34"/>
  <c r="D27"/>
  <c r="I30" i="21"/>
  <c r="D25" i="34"/>
  <c r="I28" i="21"/>
  <c r="I26"/>
  <c r="D23" i="34"/>
  <c r="I24" i="21"/>
  <c r="D21" i="34"/>
  <c r="F21" s="1"/>
  <c r="D19"/>
  <c r="I22" i="21"/>
  <c r="D17" i="34"/>
  <c r="F17" s="1"/>
  <c r="I20" i="21"/>
  <c r="F35" i="34"/>
  <c r="F31"/>
  <c r="F27"/>
  <c r="F23"/>
  <c r="F19"/>
  <c r="F38"/>
  <c r="F36"/>
  <c r="F34"/>
  <c r="F32"/>
  <c r="F30"/>
  <c r="F28"/>
  <c r="F26"/>
  <c r="F22"/>
  <c r="F18"/>
  <c r="F37"/>
  <c r="D43" i="21"/>
  <c r="I43" s="1"/>
  <c r="B16" i="34"/>
  <c r="B45"/>
  <c r="E45" s="1"/>
  <c r="J45" s="1"/>
  <c r="B44"/>
  <c r="E44" s="1"/>
  <c r="D27" i="33"/>
  <c r="I30" i="19"/>
  <c r="I20"/>
  <c r="H43"/>
  <c r="I43" s="1"/>
  <c r="D32" i="33"/>
  <c r="B28"/>
  <c r="F38"/>
  <c r="I23" i="17"/>
  <c r="D20" i="7"/>
  <c r="I19" i="17"/>
  <c r="D16" i="7"/>
  <c r="H43" i="17"/>
  <c r="I22"/>
  <c r="D19" i="7"/>
  <c r="D35"/>
  <c r="F35" s="1"/>
  <c r="I38" i="17"/>
  <c r="D21" i="7"/>
  <c r="I24" i="17"/>
  <c r="D24" i="7"/>
  <c r="I27" i="17"/>
  <c r="D25" i="7"/>
  <c r="I28" i="17"/>
  <c r="F20" i="7"/>
  <c r="F19"/>
  <c r="F21"/>
  <c r="B37"/>
  <c r="B37" i="24"/>
  <c r="B36" i="7"/>
  <c r="B36" i="24"/>
  <c r="D43" i="17"/>
  <c r="I43" s="1"/>
  <c r="B31" i="7"/>
  <c r="B23"/>
  <c r="B18"/>
  <c r="B25"/>
  <c r="B27"/>
  <c r="B26"/>
  <c r="B28"/>
  <c r="B32"/>
  <c r="B38"/>
  <c r="B39"/>
  <c r="B24"/>
  <c r="B29"/>
  <c r="B34"/>
  <c r="B45" s="1"/>
  <c r="E45" s="1"/>
  <c r="I40" i="16"/>
  <c r="D37" i="7"/>
  <c r="F37" s="1"/>
  <c r="I25" i="16"/>
  <c r="D22" i="7"/>
  <c r="I30" i="16"/>
  <c r="D27" i="7"/>
  <c r="D28"/>
  <c r="I31" i="16"/>
  <c r="D34" i="7"/>
  <c r="I37" i="16"/>
  <c r="D36" i="7"/>
  <c r="I39" i="16"/>
  <c r="I34"/>
  <c r="D31" i="7"/>
  <c r="F31" s="1"/>
  <c r="D23"/>
  <c r="I26" i="16"/>
  <c r="D17" i="7"/>
  <c r="H43" i="16"/>
  <c r="I20"/>
  <c r="D18" i="7"/>
  <c r="F18" s="1"/>
  <c r="I21" i="16"/>
  <c r="D26" i="7"/>
  <c r="I29" i="16"/>
  <c r="I32"/>
  <c r="D29" i="7"/>
  <c r="D32"/>
  <c r="I35" i="16"/>
  <c r="F22" i="7"/>
  <c r="F23"/>
  <c r="F25"/>
  <c r="F27"/>
  <c r="F26"/>
  <c r="F28"/>
  <c r="F32"/>
  <c r="F17"/>
  <c r="F36"/>
  <c r="F38"/>
  <c r="F39"/>
  <c r="F29"/>
  <c r="F34"/>
  <c r="B16"/>
  <c r="D43" i="16"/>
  <c r="I43" s="1"/>
  <c r="B44" i="7"/>
  <c r="E44" s="1"/>
  <c r="F24"/>
  <c r="B19" i="24"/>
  <c r="I21" i="15"/>
  <c r="H43"/>
  <c r="B31" i="24"/>
  <c r="B31" i="6"/>
  <c r="B23" i="24"/>
  <c r="B23" i="6"/>
  <c r="B18" i="24"/>
  <c r="B18" i="6"/>
  <c r="B28"/>
  <c r="B28" i="24"/>
  <c r="D43" i="15"/>
  <c r="B20" i="6"/>
  <c r="B20" i="24"/>
  <c r="B22"/>
  <c r="B22" i="6"/>
  <c r="B26" i="24"/>
  <c r="B26" i="6"/>
  <c r="B34"/>
  <c r="B34" i="24"/>
  <c r="B19" i="6"/>
  <c r="D39" i="24"/>
  <c r="D39" i="6"/>
  <c r="I42" i="14"/>
  <c r="D37" i="24"/>
  <c r="F37" s="1"/>
  <c r="D37" i="6"/>
  <c r="F37" s="1"/>
  <c r="I40" i="14"/>
  <c r="D35" i="24"/>
  <c r="I38" i="14"/>
  <c r="D35" i="6"/>
  <c r="D33" i="24"/>
  <c r="D33" i="6"/>
  <c r="I36" i="14"/>
  <c r="D31" i="24"/>
  <c r="F31" s="1"/>
  <c r="D31" i="6"/>
  <c r="F31" s="1"/>
  <c r="I34" i="14"/>
  <c r="D29" i="6"/>
  <c r="D29" i="24"/>
  <c r="I32" i="14"/>
  <c r="D27" i="6"/>
  <c r="I30" i="14"/>
  <c r="D27" i="24"/>
  <c r="D25"/>
  <c r="D25" i="6"/>
  <c r="I28" i="14"/>
  <c r="I26"/>
  <c r="D23" i="6"/>
  <c r="F23" s="1"/>
  <c r="D23" i="24"/>
  <c r="F23" s="1"/>
  <c r="D21"/>
  <c r="I24" i="14"/>
  <c r="D21" i="6"/>
  <c r="D19" i="24"/>
  <c r="F19" s="1"/>
  <c r="I22" i="14"/>
  <c r="D19" i="6"/>
  <c r="D17"/>
  <c r="I20" i="14"/>
  <c r="D17" i="24"/>
  <c r="D38" i="6"/>
  <c r="D38" i="24"/>
  <c r="I41" i="14"/>
  <c r="D36" i="6"/>
  <c r="F36" s="1"/>
  <c r="I39" i="14"/>
  <c r="D36" i="24"/>
  <c r="F36" s="1"/>
  <c r="D34" i="6"/>
  <c r="F34" s="1"/>
  <c r="I37" i="14"/>
  <c r="D34" i="24"/>
  <c r="F34" s="1"/>
  <c r="I35" i="14"/>
  <c r="D32" i="6"/>
  <c r="D32" i="24"/>
  <c r="D30" i="6"/>
  <c r="I33" i="14"/>
  <c r="D30" i="24"/>
  <c r="D28" i="6"/>
  <c r="F28" s="1"/>
  <c r="D28" i="24"/>
  <c r="F28" s="1"/>
  <c r="I31" i="14"/>
  <c r="D28" i="25"/>
  <c r="D26" i="24"/>
  <c r="F26" s="1"/>
  <c r="I29" i="14"/>
  <c r="D26" i="6"/>
  <c r="F26" s="1"/>
  <c r="D26" i="25"/>
  <c r="D24" i="6"/>
  <c r="D44" s="1"/>
  <c r="H44" s="1"/>
  <c r="I27" i="14"/>
  <c r="D24" i="24"/>
  <c r="D44" s="1"/>
  <c r="H44" s="1"/>
  <c r="D22"/>
  <c r="F22" s="1"/>
  <c r="I25" i="14"/>
  <c r="D22" i="6"/>
  <c r="F22" s="1"/>
  <c r="D20" i="24"/>
  <c r="F20" s="1"/>
  <c r="D20" i="6"/>
  <c r="F20" s="1"/>
  <c r="I23" i="14"/>
  <c r="D18" i="6"/>
  <c r="F18" s="1"/>
  <c r="I21" i="14"/>
  <c r="D18" i="24"/>
  <c r="F18" s="1"/>
  <c r="D16"/>
  <c r="H43" i="14"/>
  <c r="I19"/>
  <c r="D16" i="6"/>
  <c r="B38" i="24"/>
  <c r="F38" s="1"/>
  <c r="B38" i="6"/>
  <c r="B21" i="24"/>
  <c r="F21" s="1"/>
  <c r="B21" i="6"/>
  <c r="F21" s="1"/>
  <c r="B24" i="24"/>
  <c r="B24" i="6"/>
  <c r="B25"/>
  <c r="F25" s="1"/>
  <c r="B25" i="24"/>
  <c r="F25" s="1"/>
  <c r="B29"/>
  <c r="F29" s="1"/>
  <c r="B29" i="6"/>
  <c r="F29" s="1"/>
  <c r="B32"/>
  <c r="F32" s="1"/>
  <c r="B32" i="24"/>
  <c r="F32" s="1"/>
  <c r="B30"/>
  <c r="F30" s="1"/>
  <c r="B30" i="6"/>
  <c r="B16"/>
  <c r="B16" i="24"/>
  <c r="D43" i="14"/>
  <c r="B17" i="6"/>
  <c r="F17" s="1"/>
  <c r="B17" i="24"/>
  <c r="F17" s="1"/>
  <c r="B27"/>
  <c r="B27" i="6"/>
  <c r="F27" s="1"/>
  <c r="B35" i="24"/>
  <c r="B35" i="6"/>
  <c r="F35" s="1"/>
  <c r="B39" i="24"/>
  <c r="B39" i="6"/>
  <c r="F39" s="1"/>
  <c r="H43" i="37"/>
  <c r="I19"/>
  <c r="I41"/>
  <c r="I35"/>
  <c r="I43"/>
  <c r="I30" i="36"/>
  <c r="I40"/>
  <c r="H43"/>
  <c r="I20"/>
  <c r="I43"/>
  <c r="H43" i="22"/>
  <c r="I19"/>
  <c r="D16" i="33"/>
  <c r="D22"/>
  <c r="I25" i="22"/>
  <c r="D21" i="33"/>
  <c r="I24" i="22"/>
  <c r="D30" i="33"/>
  <c r="I33" i="22"/>
  <c r="D29" i="33"/>
  <c r="F29" s="1"/>
  <c r="I32" i="22"/>
  <c r="F29" i="26"/>
  <c r="I28" i="22"/>
  <c r="D25" i="33"/>
  <c r="B36"/>
  <c r="B19"/>
  <c r="B37"/>
  <c r="F37" i="26"/>
  <c r="D43" i="22"/>
  <c r="I43" s="1"/>
  <c r="F37" i="33"/>
  <c r="I42" i="18"/>
  <c r="D39" i="33"/>
  <c r="I38" i="18"/>
  <c r="F35" i="26"/>
  <c r="D35" i="33"/>
  <c r="F35" s="1"/>
  <c r="D33"/>
  <c r="I36" i="18"/>
  <c r="F28" i="26"/>
  <c r="I31" i="18"/>
  <c r="D28" i="33"/>
  <c r="F28" s="1"/>
  <c r="D24"/>
  <c r="I27" i="18"/>
  <c r="I23"/>
  <c r="D20" i="33"/>
  <c r="D18"/>
  <c r="I21" i="18"/>
  <c r="I39"/>
  <c r="D36" i="33"/>
  <c r="F36" s="1"/>
  <c r="I37" i="18"/>
  <c r="D34" i="33"/>
  <c r="F34" s="1"/>
  <c r="F34" i="26"/>
  <c r="D31" i="33"/>
  <c r="I34" i="18"/>
  <c r="D26" i="33"/>
  <c r="F26" s="1"/>
  <c r="I29" i="18"/>
  <c r="D23" i="33"/>
  <c r="F23" s="1"/>
  <c r="I26" i="18"/>
  <c r="F23" i="26"/>
  <c r="D19" i="33"/>
  <c r="F19" s="1"/>
  <c r="I22" i="18"/>
  <c r="H43"/>
  <c r="D17" i="33"/>
  <c r="I20" i="18"/>
  <c r="D28" i="27"/>
  <c r="F38" i="26"/>
  <c r="D43" i="18"/>
  <c r="I43" s="1"/>
  <c r="B16" i="33"/>
  <c r="B33"/>
  <c r="B31"/>
  <c r="F31" i="26"/>
  <c r="B27" i="33"/>
  <c r="F27" s="1"/>
  <c r="F27" i="26"/>
  <c r="B22" i="33"/>
  <c r="F22" s="1"/>
  <c r="F22" i="26"/>
  <c r="B20" i="33"/>
  <c r="F20" i="26"/>
  <c r="B17" i="33"/>
  <c r="F17" i="26"/>
  <c r="F39"/>
  <c r="B39" i="33"/>
  <c r="F39" s="1"/>
  <c r="B32"/>
  <c r="F32" s="1"/>
  <c r="F32" i="26"/>
  <c r="B30" i="33"/>
  <c r="F30" s="1"/>
  <c r="F30" i="26"/>
  <c r="B25" i="33"/>
  <c r="F25" s="1"/>
  <c r="F25" i="26"/>
  <c r="B21" i="33"/>
  <c r="F21" s="1"/>
  <c r="F21" i="26"/>
  <c r="B18" i="33"/>
  <c r="F18" s="1"/>
  <c r="F18" i="26"/>
  <c r="D36" i="25"/>
  <c r="D36" i="27" s="1"/>
  <c r="D36" i="1"/>
  <c r="I39" i="13"/>
  <c r="D39" i="1"/>
  <c r="I42" i="13"/>
  <c r="D39" i="25"/>
  <c r="D39" i="27" s="1"/>
  <c r="D31" i="25"/>
  <c r="I34" i="13"/>
  <c r="D31" i="1"/>
  <c r="D24"/>
  <c r="D24" i="25"/>
  <c r="I27" i="13"/>
  <c r="I22"/>
  <c r="D19" i="1"/>
  <c r="D19" i="25"/>
  <c r="D19" i="27" s="1"/>
  <c r="I30" i="13"/>
  <c r="D27" i="25"/>
  <c r="D27" i="27" s="1"/>
  <c r="D27" i="1"/>
  <c r="D38" i="25"/>
  <c r="D38" i="27" s="1"/>
  <c r="I41" i="13"/>
  <c r="D37" i="1"/>
  <c r="D37" i="25"/>
  <c r="D37" i="27" s="1"/>
  <c r="I40" i="13"/>
  <c r="D30" i="1"/>
  <c r="D30" i="25"/>
  <c r="D30" i="27" s="1"/>
  <c r="I33" i="13"/>
  <c r="D17" i="25"/>
  <c r="H43" i="13"/>
  <c r="I20"/>
  <c r="D17" i="1"/>
  <c r="D25"/>
  <c r="D25" i="25"/>
  <c r="D25" i="27" s="1"/>
  <c r="I28" i="13"/>
  <c r="D38" i="1"/>
  <c r="D43" i="13"/>
  <c r="I43" s="1"/>
  <c r="D21" i="25"/>
  <c r="D21" i="27" s="1"/>
  <c r="D21" i="1"/>
  <c r="I24" i="5"/>
  <c r="I25"/>
  <c r="D22" i="1"/>
  <c r="D22" i="25"/>
  <c r="D22" i="27" s="1"/>
  <c r="D18" i="1"/>
  <c r="D18" i="25"/>
  <c r="D18" i="27" s="1"/>
  <c r="I21" i="5"/>
  <c r="D35" i="25"/>
  <c r="D35" i="27" s="1"/>
  <c r="D35" i="1"/>
  <c r="I38" i="5"/>
  <c r="D33" i="1"/>
  <c r="I36" i="5"/>
  <c r="D33" i="25"/>
  <c r="I23" i="5"/>
  <c r="D20" i="25"/>
  <c r="D20" i="27" s="1"/>
  <c r="D20" i="1"/>
  <c r="D16"/>
  <c r="I19" i="5"/>
  <c r="H43"/>
  <c r="D16" i="25"/>
  <c r="D23" i="1"/>
  <c r="I26" i="5"/>
  <c r="D23" i="25"/>
  <c r="D23" i="27" s="1"/>
  <c r="D29" i="25"/>
  <c r="D29" i="27" s="1"/>
  <c r="D29" i="1"/>
  <c r="I32" i="5"/>
  <c r="I37"/>
  <c r="D34" i="25"/>
  <c r="D34" i="27" s="1"/>
  <c r="D34" i="1"/>
  <c r="I35" i="5"/>
  <c r="D32" i="25"/>
  <c r="D32" i="27" s="1"/>
  <c r="D32" i="1"/>
  <c r="B38" i="25"/>
  <c r="B38" i="1"/>
  <c r="B37"/>
  <c r="F37" s="1"/>
  <c r="B37" i="25"/>
  <c r="B30" i="1"/>
  <c r="F30" s="1"/>
  <c r="B30" i="25"/>
  <c r="B20"/>
  <c r="B20" i="1"/>
  <c r="F20" s="1"/>
  <c r="B16"/>
  <c r="B16" i="25"/>
  <c r="D43" i="5"/>
  <c r="I43" s="1"/>
  <c r="B23" i="1"/>
  <c r="B23" i="25"/>
  <c r="B17" i="1"/>
  <c r="F17" s="1"/>
  <c r="B17" i="25"/>
  <c r="B19" i="1"/>
  <c r="F19" s="1"/>
  <c r="B19" i="25"/>
  <c r="B27"/>
  <c r="B27" i="1"/>
  <c r="F27" s="1"/>
  <c r="B28"/>
  <c r="F28" s="1"/>
  <c r="B28" i="25"/>
  <c r="B35"/>
  <c r="B35" i="1"/>
  <c r="F35" s="1"/>
  <c r="B33" i="25"/>
  <c r="B33" i="1"/>
  <c r="B36" i="25"/>
  <c r="B36" i="1"/>
  <c r="F36" s="1"/>
  <c r="B39"/>
  <c r="F39" s="1"/>
  <c r="B39" i="25"/>
  <c r="B31" i="1"/>
  <c r="F31" s="1"/>
  <c r="B31" i="25"/>
  <c r="B21"/>
  <c r="B21" i="1"/>
  <c r="F21" s="1"/>
  <c r="B22" i="25"/>
  <c r="B22" i="1"/>
  <c r="F22" s="1"/>
  <c r="B24" i="25"/>
  <c r="B24" i="1"/>
  <c r="B18"/>
  <c r="F18" s="1"/>
  <c r="B18" i="25"/>
  <c r="B25" i="1"/>
  <c r="F25" s="1"/>
  <c r="B25" i="25"/>
  <c r="B26"/>
  <c r="B26" i="1"/>
  <c r="F26" s="1"/>
  <c r="B29"/>
  <c r="F29" s="1"/>
  <c r="B29" i="25"/>
  <c r="B34" i="1"/>
  <c r="F34" s="1"/>
  <c r="B34" i="25"/>
  <c r="B32" i="1"/>
  <c r="F32" s="1"/>
  <c r="B32" i="25"/>
  <c r="F20" i="33" l="1"/>
  <c r="F30" i="35"/>
  <c r="F17" i="33"/>
  <c r="F22" i="35"/>
  <c r="F26"/>
  <c r="F37"/>
  <c r="F23"/>
  <c r="F31"/>
  <c r="F20"/>
  <c r="F35"/>
  <c r="F39" i="34"/>
  <c r="F20"/>
  <c r="F24"/>
  <c r="F25"/>
  <c r="F29"/>
  <c r="F33"/>
  <c r="I43" i="30"/>
  <c r="D31" i="27"/>
  <c r="F31" i="33"/>
  <c r="I43" i="15"/>
  <c r="I43" i="14"/>
  <c r="D17" i="27"/>
  <c r="F23" i="1"/>
  <c r="F38"/>
  <c r="D45" i="7"/>
  <c r="H45" s="1"/>
  <c r="D44" i="35"/>
  <c r="H44" s="1"/>
  <c r="D45" i="26"/>
  <c r="H45" s="1"/>
  <c r="D44" i="40"/>
  <c r="H44" s="1"/>
  <c r="B45" i="35"/>
  <c r="E45" s="1"/>
  <c r="B44" i="26"/>
  <c r="E44" s="1"/>
  <c r="B45" i="40"/>
  <c r="E45" s="1"/>
  <c r="D45"/>
  <c r="H45" s="1"/>
  <c r="F33"/>
  <c r="D45" i="35"/>
  <c r="H45" s="1"/>
  <c r="J45" s="1"/>
  <c r="F33"/>
  <c r="D46" i="40"/>
  <c r="H46" s="1"/>
  <c r="D40"/>
  <c r="D46" i="35"/>
  <c r="H46" s="1"/>
  <c r="D40"/>
  <c r="B46"/>
  <c r="E46" s="1"/>
  <c r="J46" s="1"/>
  <c r="F16"/>
  <c r="B40"/>
  <c r="B44"/>
  <c r="E44" s="1"/>
  <c r="J44" s="1"/>
  <c r="F24"/>
  <c r="F16" i="40"/>
  <c r="F40"/>
  <c r="B46"/>
  <c r="E46" s="1"/>
  <c r="F24"/>
  <c r="B44"/>
  <c r="E44" s="1"/>
  <c r="J44" s="1"/>
  <c r="D44" i="34"/>
  <c r="H44" s="1"/>
  <c r="J44" s="1"/>
  <c r="D40"/>
  <c r="D46"/>
  <c r="H46" s="1"/>
  <c r="F16"/>
  <c r="B46"/>
  <c r="E46" s="1"/>
  <c r="J46" s="1"/>
  <c r="B40"/>
  <c r="F40" s="1"/>
  <c r="D45" i="33"/>
  <c r="H45" s="1"/>
  <c r="B44"/>
  <c r="E44" s="1"/>
  <c r="D44" i="7"/>
  <c r="H44" s="1"/>
  <c r="J44" s="1"/>
  <c r="D40"/>
  <c r="D46"/>
  <c r="H46" s="1"/>
  <c r="J45"/>
  <c r="B45" i="24"/>
  <c r="E45" s="1"/>
  <c r="B40" i="7"/>
  <c r="F40" s="1"/>
  <c r="F16"/>
  <c r="B46"/>
  <c r="E46" s="1"/>
  <c r="F19" i="6"/>
  <c r="B45"/>
  <c r="E45" s="1"/>
  <c r="D46"/>
  <c r="H46" s="1"/>
  <c r="D40"/>
  <c r="F33"/>
  <c r="D45"/>
  <c r="H45" s="1"/>
  <c r="J45" s="1"/>
  <c r="D46" i="24"/>
  <c r="H46" s="1"/>
  <c r="D40"/>
  <c r="D45"/>
  <c r="H45" s="1"/>
  <c r="J45" s="1"/>
  <c r="F33"/>
  <c r="F39"/>
  <c r="F35"/>
  <c r="F27"/>
  <c r="F30" i="6"/>
  <c r="F38"/>
  <c r="F16"/>
  <c r="B46"/>
  <c r="E46" s="1"/>
  <c r="J46" s="1"/>
  <c r="B40"/>
  <c r="F40" s="1"/>
  <c r="B44" i="24"/>
  <c r="E44" s="1"/>
  <c r="J44" s="1"/>
  <c r="F24"/>
  <c r="B46"/>
  <c r="E46" s="1"/>
  <c r="J46" s="1"/>
  <c r="B40"/>
  <c r="F40" s="1"/>
  <c r="F16"/>
  <c r="B44" i="6"/>
  <c r="E44" s="1"/>
  <c r="J44" s="1"/>
  <c r="F24"/>
  <c r="F19" i="26"/>
  <c r="F36"/>
  <c r="D46" i="33"/>
  <c r="H46" s="1"/>
  <c r="D40"/>
  <c r="D46" i="26"/>
  <c r="H46" s="1"/>
  <c r="D40"/>
  <c r="D44"/>
  <c r="H44" s="1"/>
  <c r="J44" s="1"/>
  <c r="F24"/>
  <c r="D44" i="33"/>
  <c r="H44" s="1"/>
  <c r="J44" s="1"/>
  <c r="F24"/>
  <c r="F26" i="26"/>
  <c r="D26" i="27"/>
  <c r="B45" i="26"/>
  <c r="E45" s="1"/>
  <c r="J45" s="1"/>
  <c r="F33"/>
  <c r="B46"/>
  <c r="E46" s="1"/>
  <c r="J46" s="1"/>
  <c r="B40"/>
  <c r="F40" s="1"/>
  <c r="F16"/>
  <c r="B45" i="33"/>
  <c r="E45" s="1"/>
  <c r="J45" s="1"/>
  <c r="F33"/>
  <c r="F16"/>
  <c r="B46"/>
  <c r="E46" s="1"/>
  <c r="J46" s="1"/>
  <c r="B40"/>
  <c r="F40" s="1"/>
  <c r="D44" i="25"/>
  <c r="H44" s="1"/>
  <c r="D24" i="27"/>
  <c r="D44" s="1"/>
  <c r="H44" s="1"/>
  <c r="D45" i="1"/>
  <c r="H45" s="1"/>
  <c r="D44"/>
  <c r="H44" s="1"/>
  <c r="D46"/>
  <c r="H46" s="1"/>
  <c r="D40"/>
  <c r="D45" i="25"/>
  <c r="H45" s="1"/>
  <c r="D33" i="27"/>
  <c r="D45" s="1"/>
  <c r="H45" s="1"/>
  <c r="D46" i="25"/>
  <c r="H46" s="1"/>
  <c r="D40"/>
  <c r="D16" i="27"/>
  <c r="F32" i="25"/>
  <c r="B32" i="27"/>
  <c r="F32" s="1"/>
  <c r="F34" i="25"/>
  <c r="B34" i="27"/>
  <c r="F34" s="1"/>
  <c r="F29" i="25"/>
  <c r="B29" i="27"/>
  <c r="F29" s="1"/>
  <c r="F25" i="25"/>
  <c r="B25" i="27"/>
  <c r="F25" s="1"/>
  <c r="F18" i="25"/>
  <c r="B18" i="27"/>
  <c r="F18" s="1"/>
  <c r="F24" i="1"/>
  <c r="B44"/>
  <c r="E44" s="1"/>
  <c r="J44" s="1"/>
  <c r="B31" i="27"/>
  <c r="F31" s="1"/>
  <c r="F31" i="25"/>
  <c r="F39"/>
  <c r="B39" i="27"/>
  <c r="F39" s="1"/>
  <c r="F33" i="1"/>
  <c r="B45"/>
  <c r="E45" s="1"/>
  <c r="J45" s="1"/>
  <c r="B28" i="27"/>
  <c r="F28" s="1"/>
  <c r="F28" i="25"/>
  <c r="F19"/>
  <c r="B19" i="27"/>
  <c r="F19" s="1"/>
  <c r="F17" i="25"/>
  <c r="B17" i="27"/>
  <c r="F17" s="1"/>
  <c r="B23"/>
  <c r="F23" s="1"/>
  <c r="F23" i="25"/>
  <c r="F16" i="1"/>
  <c r="B40"/>
  <c r="F40" s="1"/>
  <c r="B46"/>
  <c r="E46" s="1"/>
  <c r="B20" i="27"/>
  <c r="F20" s="1"/>
  <c r="F20" i="25"/>
  <c r="B38" i="27"/>
  <c r="F38" s="1"/>
  <c r="F38" i="25"/>
  <c r="B26" i="27"/>
  <c r="F26" i="25"/>
  <c r="F24"/>
  <c r="B24" i="27"/>
  <c r="B44" i="25"/>
  <c r="E44" s="1"/>
  <c r="J44" s="1"/>
  <c r="F22"/>
  <c r="B22" i="27"/>
  <c r="F22" s="1"/>
  <c r="F21" i="25"/>
  <c r="B21" i="27"/>
  <c r="F21" s="1"/>
  <c r="B36"/>
  <c r="F36" s="1"/>
  <c r="F36" i="25"/>
  <c r="F33"/>
  <c r="B45"/>
  <c r="E45" s="1"/>
  <c r="J45" s="1"/>
  <c r="B33" i="27"/>
  <c r="B35"/>
  <c r="F35" s="1"/>
  <c r="F35" i="25"/>
  <c r="F27"/>
  <c r="B27" i="27"/>
  <c r="F27" s="1"/>
  <c r="B46" i="25"/>
  <c r="E46" s="1"/>
  <c r="J46" s="1"/>
  <c r="F16"/>
  <c r="B40"/>
  <c r="B16" i="27"/>
  <c r="B30"/>
  <c r="F30" s="1"/>
  <c r="F30" i="25"/>
  <c r="F37"/>
  <c r="B37" i="27"/>
  <c r="F37" s="1"/>
  <c r="J46" i="7" l="1"/>
  <c r="J46" i="40"/>
  <c r="F40" i="35"/>
  <c r="J45" i="40"/>
  <c r="F40" i="25"/>
  <c r="F26" i="27"/>
  <c r="D46"/>
  <c r="H46" s="1"/>
  <c r="D40"/>
  <c r="J46" i="1"/>
  <c r="B40" i="27"/>
  <c r="F40" s="1"/>
  <c r="B46"/>
  <c r="E46" s="1"/>
  <c r="F16"/>
  <c r="F33"/>
  <c r="B45"/>
  <c r="E45" s="1"/>
  <c r="J45" s="1"/>
  <c r="B44"/>
  <c r="E44" s="1"/>
  <c r="J44" s="1"/>
  <c r="F24"/>
  <c r="J46" l="1"/>
</calcChain>
</file>

<file path=xl/sharedStrings.xml><?xml version="1.0" encoding="utf-8"?>
<sst xmlns="http://schemas.openxmlformats.org/spreadsheetml/2006/main" count="5036" uniqueCount="389">
  <si>
    <t>ПРОТОКОЛ (суммарный)</t>
  </si>
  <si>
    <t>(предприятию или отдельно питающему центру)</t>
  </si>
  <si>
    <t>Часы</t>
  </si>
  <si>
    <t>активной кВт</t>
  </si>
  <si>
    <t>реактивной кВар</t>
  </si>
  <si>
    <t>Тангенс "фи"</t>
  </si>
  <si>
    <t>Кол. пр.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</si>
  <si>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</si>
  <si>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</si>
  <si>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</si>
  <si>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</si>
  <si>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</si>
  <si>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</si>
  <si>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</si>
  <si>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</si>
  <si>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</si>
  <si>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</si>
  <si>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</si>
  <si>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</si>
  <si>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</si>
  <si>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</si>
  <si>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</si>
  <si>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</si>
  <si>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</si>
  <si>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</si>
  <si>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</si>
  <si>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</si>
  <si>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</si>
  <si>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</si>
  <si>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</si>
  <si>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</si>
  <si>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</si>
  <si>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А сутки</t>
  </si>
  <si>
    <t>КС</t>
  </si>
  <si>
    <t>Включенные компенсирующие</t>
  </si>
  <si>
    <t>устройства кВар</t>
  </si>
  <si>
    <t>Суммарный расход эл. энергии</t>
  </si>
  <si>
    <t>Потребление эл. энергии</t>
  </si>
  <si>
    <t>активной кВт ч</t>
  </si>
  <si>
    <t>реактивной кВар ч</t>
  </si>
  <si>
    <t>Средняя нагрузка</t>
  </si>
  <si>
    <t>активная кВт</t>
  </si>
  <si>
    <t>реактивная кВар</t>
  </si>
  <si>
    <t>с 17 до 21</t>
  </si>
  <si>
    <t>с 0 до 24</t>
  </si>
  <si>
    <t xml:space="preserve">                     (наименование предприятия)</t>
  </si>
  <si>
    <t xml:space="preserve">                                   (адрес)</t>
  </si>
  <si>
    <t xml:space="preserve">                     (министерство, ведомство)</t>
  </si>
  <si>
    <t>ПРОТОКОЛ (первичный)</t>
  </si>
  <si>
    <t>записей показания электросчетчиков и вольтметров, а также определение</t>
  </si>
  <si>
    <t>Время записи часы</t>
  </si>
  <si>
    <t>показ.</t>
  </si>
  <si>
    <t>сч-ка</t>
  </si>
  <si>
    <t>разность</t>
  </si>
  <si>
    <t>расход за</t>
  </si>
  <si>
    <t>час (кВт)</t>
  </si>
  <si>
    <t>Активн. сч-к тип</t>
  </si>
  <si>
    <t>____________л__</t>
  </si>
  <si>
    <t>Расчетн. коэф</t>
  </si>
  <si>
    <t>Реактивн. сч-к тип</t>
  </si>
  <si>
    <t>Показание</t>
  </si>
  <si>
    <t>вольтметр.</t>
  </si>
  <si>
    <t>на стороне</t>
  </si>
  <si>
    <t>в\н</t>
  </si>
  <si>
    <t>н\н</t>
  </si>
  <si>
    <t>Мощность</t>
  </si>
  <si>
    <t>включен.</t>
  </si>
  <si>
    <t>компенсир.</t>
  </si>
  <si>
    <t>устройств</t>
  </si>
  <si>
    <t>кВар</t>
  </si>
  <si>
    <t>Суточн. расход эл. энергии</t>
  </si>
  <si>
    <t>Контрольная сумма</t>
  </si>
  <si>
    <t>Запись показаний счетчиков производили:</t>
  </si>
  <si>
    <t>Расчеты произвел:</t>
  </si>
  <si>
    <t>___________________</t>
  </si>
  <si>
    <t>фамилия</t>
  </si>
  <si>
    <t>(подпись)</t>
  </si>
  <si>
    <t>_______________</t>
  </si>
  <si>
    <t>1. Трансформаторы</t>
  </si>
  <si>
    <t>№№</t>
  </si>
  <si>
    <t>п/п</t>
  </si>
  <si>
    <t>Место установки</t>
  </si>
  <si>
    <t>Номинальн.</t>
  </si>
  <si>
    <t>напряжение</t>
  </si>
  <si>
    <t>________ кВ</t>
  </si>
  <si>
    <t>Включен.</t>
  </si>
  <si>
    <t>на ответвление</t>
  </si>
  <si>
    <t>Назначение</t>
  </si>
  <si>
    <t>тр-ра</t>
  </si>
  <si>
    <t>силов. освет.</t>
  </si>
  <si>
    <t>печной</t>
  </si>
  <si>
    <t>Примечание</t>
  </si>
  <si>
    <t>2. Высоковольтные электродвигатели</t>
  </si>
  <si>
    <t>Номинальная</t>
  </si>
  <si>
    <t xml:space="preserve"> мощность кВт</t>
  </si>
  <si>
    <t>Указать отдельно рабочие и запломбированные трансформаторы и высоковольтные электродвигатели</t>
  </si>
  <si>
    <t>I.  Сведения о присоединенных трансформаторах и высоковольтных электродвигателях</t>
  </si>
  <si>
    <t>II. Статконденсаторы всех напряжений</t>
  </si>
  <si>
    <t>Место</t>
  </si>
  <si>
    <t>установки</t>
  </si>
  <si>
    <t>Номинальное</t>
  </si>
  <si>
    <t>кВ</t>
  </si>
  <si>
    <t>мощность</t>
  </si>
  <si>
    <t>В т.ч. с</t>
  </si>
  <si>
    <t>авторегулир.</t>
  </si>
  <si>
    <t>и отключения</t>
  </si>
  <si>
    <t>установки за сутки</t>
  </si>
  <si>
    <t>Тип</t>
  </si>
  <si>
    <t>(синхронный,</t>
  </si>
  <si>
    <t>III. Синхронные электродвигатели напряжением до 1000 В</t>
  </si>
  <si>
    <t>мощность кВт</t>
  </si>
  <si>
    <t>№ п-п</t>
  </si>
  <si>
    <t>нагрузок и тангенса "фи" за</t>
  </si>
  <si>
    <t>напряжения</t>
  </si>
  <si>
    <t>вольт</t>
  </si>
  <si>
    <t>№№ п/п</t>
  </si>
  <si>
    <t>Наименование</t>
  </si>
  <si>
    <t>Работающие</t>
  </si>
  <si>
    <t>Резервные</t>
  </si>
  <si>
    <t>шт.</t>
  </si>
  <si>
    <t>суммарная</t>
  </si>
  <si>
    <t>мощность кВа, кВт</t>
  </si>
  <si>
    <t>Трансформаторы</t>
  </si>
  <si>
    <t>а) головные 110-3510-6 кВ</t>
  </si>
  <si>
    <t>б) рабочие 10-610, 4-23 кВ</t>
  </si>
  <si>
    <t>Высоковольтные эл. двигатели</t>
  </si>
  <si>
    <t>а) асинхронные</t>
  </si>
  <si>
    <t>б) синхронные</t>
  </si>
  <si>
    <t>Синхронные эл. двигатели</t>
  </si>
  <si>
    <t>напряжением до 1000 В</t>
  </si>
  <si>
    <t>кол-во батарей</t>
  </si>
  <si>
    <t>в т.ч. с автом. регулир. кВар</t>
  </si>
  <si>
    <t>Статистические конденсаторы</t>
  </si>
  <si>
    <t>а) высоковольтные</t>
  </si>
  <si>
    <t>б) низковольтные</t>
  </si>
  <si>
    <t>ПРИМЕЧАНИЕ: Суммарный протокол составляется:</t>
  </si>
  <si>
    <t>а)</t>
  </si>
  <si>
    <t>по предприятию в целом с субабонентами;</t>
  </si>
  <si>
    <t>б)</t>
  </si>
  <si>
    <t>в)</t>
  </si>
  <si>
    <t>по каждому центру энергосистемы (эл. станция: районной подстанции;</t>
  </si>
  <si>
    <t>перепродавцу, от подстанции промышленного предприятия, если</t>
  </si>
  <si>
    <t xml:space="preserve"> предприятие питается от этого центра по 2-м и более фидерам;</t>
  </si>
  <si>
    <t>г)</t>
  </si>
  <si>
    <t>по каждой абонентской подстанции 110-35 кВ при наличии 2-х и более</t>
  </si>
  <si>
    <t>расчетных фидеров;</t>
  </si>
  <si>
    <t>д)</t>
  </si>
  <si>
    <t>по каждому субабоненту, если он питается по 2-м и более фидерам;</t>
  </si>
  <si>
    <t>е)</t>
  </si>
  <si>
    <t>по всем субабонентам, если их 2 и более.</t>
  </si>
  <si>
    <t>Главный энергетик</t>
  </si>
  <si>
    <t>по</t>
  </si>
  <si>
    <t xml:space="preserve">вычисления нагрузок и тангенса "фи" за </t>
  </si>
  <si>
    <t>с 8 до 11</t>
  </si>
  <si>
    <t>Шифр</t>
  </si>
  <si>
    <t>Питающий центр</t>
  </si>
  <si>
    <t>№ фидера</t>
  </si>
  <si>
    <t xml:space="preserve">                 ОАО "Пластик"                         </t>
  </si>
  <si>
    <t xml:space="preserve">        г. Узловая, Тульская, 1                      </t>
  </si>
  <si>
    <t xml:space="preserve">                                                                    </t>
  </si>
  <si>
    <t xml:space="preserve">                                                    </t>
  </si>
  <si>
    <t xml:space="preserve">                ОАО "Пластик"                        </t>
  </si>
  <si>
    <t xml:space="preserve">        г. Узловая, Тульская, 1                    </t>
  </si>
  <si>
    <t xml:space="preserve">                                  </t>
  </si>
  <si>
    <t>предприятию без субабонентов</t>
  </si>
  <si>
    <t>ТП-13, РП-19</t>
  </si>
  <si>
    <t>РТП-1</t>
  </si>
  <si>
    <t>КТП-22,23,24,25</t>
  </si>
  <si>
    <t>РП-1</t>
  </si>
  <si>
    <t>ТП-13, РТП-1</t>
  </si>
  <si>
    <t>КТП-4, 29,30</t>
  </si>
  <si>
    <t>РП-воздуход</t>
  </si>
  <si>
    <t>КТП-4, 30</t>
  </si>
  <si>
    <t>РП-воздуход.</t>
  </si>
  <si>
    <t>КТП-27,28,</t>
  </si>
  <si>
    <t>8,9,10</t>
  </si>
  <si>
    <t>РП-5</t>
  </si>
  <si>
    <t>СДКН</t>
  </si>
  <si>
    <t>3х630</t>
  </si>
  <si>
    <t>РП-Хитрово</t>
  </si>
  <si>
    <t>СДН</t>
  </si>
  <si>
    <t xml:space="preserve">        г. Узловая, Тульская, 1       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</si>
  <si>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</si>
  <si>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</si>
  <si>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</si>
  <si>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</si>
  <si>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              </t>
  </si>
  <si>
    <t>Время включения</t>
  </si>
  <si>
    <t>по предприятию в целом без субабонентов;</t>
  </si>
  <si>
    <t>асинхронный)</t>
  </si>
  <si>
    <t>ква</t>
  </si>
  <si>
    <t>Каргина Т.В.</t>
  </si>
  <si>
    <t>предприятию с субабонентами</t>
  </si>
  <si>
    <t>субабонентам</t>
  </si>
  <si>
    <t>Расчеты производил ___________________ Т.В. Каргина</t>
  </si>
  <si>
    <t xml:space="preserve"> </t>
  </si>
  <si>
    <t xml:space="preserve">  </t>
  </si>
  <si>
    <t xml:space="preserve">    </t>
  </si>
  <si>
    <t>СЭТ-4ТМ.03</t>
  </si>
  <si>
    <t>СЭТ-4ТМ.3</t>
  </si>
  <si>
    <t>№0103062007</t>
  </si>
  <si>
    <t>№0103062039</t>
  </si>
  <si>
    <t>№0102061040</t>
  </si>
  <si>
    <t>№0103061231</t>
  </si>
  <si>
    <t xml:space="preserve">П/ст №167  (ГПП-1)                                </t>
  </si>
  <si>
    <t xml:space="preserve">яч 24 тр-р №1                    </t>
  </si>
  <si>
    <t xml:space="preserve">П/ст №167 (ГПП-1)                                   </t>
  </si>
  <si>
    <t xml:space="preserve">яч 2 тр-р №2                      </t>
  </si>
  <si>
    <t xml:space="preserve">П/ст №214  (ГПП-2)                                  </t>
  </si>
  <si>
    <t xml:space="preserve">яч 3 тр-р №1                      </t>
  </si>
  <si>
    <t xml:space="preserve">яч 30  Воейково-2               </t>
  </si>
  <si>
    <t xml:space="preserve">П/ст №167  (ГПП-1)                                  </t>
  </si>
  <si>
    <t xml:space="preserve">яч 27  Воейково-1               </t>
  </si>
  <si>
    <t xml:space="preserve">П/ст №214 (ГПП-2)                                   </t>
  </si>
  <si>
    <t xml:space="preserve">яч 4  тр-р №1                      </t>
  </si>
  <si>
    <t xml:space="preserve">яч 36  тр-р №2                    </t>
  </si>
  <si>
    <t xml:space="preserve">П/ст №214   (ГПП-2)                                 </t>
  </si>
  <si>
    <t xml:space="preserve">яч 37  тр-р №2                    </t>
  </si>
  <si>
    <t xml:space="preserve">яч 10  Воейково-3               </t>
  </si>
  <si>
    <t>№ 0103061226</t>
  </si>
  <si>
    <t xml:space="preserve">П/ст №214   (ГПП-2)                                </t>
  </si>
  <si>
    <t xml:space="preserve">яч 16  Узловая-2                    </t>
  </si>
  <si>
    <t xml:space="preserve">яч 14 Дедилово                   </t>
  </si>
  <si>
    <t>№0103061217</t>
  </si>
  <si>
    <t>№0103061203</t>
  </si>
  <si>
    <t>№0808090590</t>
  </si>
  <si>
    <t>№ 0808090624</t>
  </si>
  <si>
    <t xml:space="preserve">_____6000______________ </t>
  </si>
  <si>
    <t xml:space="preserve">_________6000__________ </t>
  </si>
  <si>
    <t xml:space="preserve">__________6000__________ </t>
  </si>
  <si>
    <t xml:space="preserve">______6000______________ </t>
  </si>
  <si>
    <t xml:space="preserve">________6000_____________ </t>
  </si>
  <si>
    <t xml:space="preserve">________6000___________ </t>
  </si>
  <si>
    <t xml:space="preserve">п/ст 167 (ГПП-1)                              </t>
  </si>
  <si>
    <t xml:space="preserve">п/ст 214(ГПП-2)                                  </t>
  </si>
  <si>
    <t>п/ст 214(ГПП-2)</t>
  </si>
  <si>
    <t>п/ст 167, 214 (ГПП-1,ГПП-2)</t>
  </si>
  <si>
    <t>п/ст 167,214 (ГПП-1,ГПП-2)</t>
  </si>
  <si>
    <t xml:space="preserve">______6000_____________ </t>
  </si>
  <si>
    <t xml:space="preserve">_______6000_____________ </t>
  </si>
  <si>
    <t xml:space="preserve">_________6000___________ </t>
  </si>
  <si>
    <t xml:space="preserve">_________6000____________ </t>
  </si>
  <si>
    <t>№ 812091210</t>
  </si>
  <si>
    <t>№812091210</t>
  </si>
  <si>
    <t>№812091240</t>
  </si>
  <si>
    <t>№ 812091240</t>
  </si>
  <si>
    <t xml:space="preserve">яч 25 вв.1 РП-Хитрово            </t>
  </si>
  <si>
    <t xml:space="preserve">яч 13 вв.1 РП-Воздуходувная      </t>
  </si>
  <si>
    <t>яч 32 вв.2 РП-Воздуходувная</t>
  </si>
  <si>
    <t>№110080732</t>
  </si>
  <si>
    <t>яч. 27+30+10</t>
  </si>
  <si>
    <t>яч. 16+14</t>
  </si>
  <si>
    <t>п/ст 214 (ГПП-2)</t>
  </si>
  <si>
    <t>яч.13+32+25</t>
  </si>
  <si>
    <t>ПС 214</t>
  </si>
  <si>
    <t>яч.3+4+36+37</t>
  </si>
  <si>
    <t>ПС 214 тр-№2</t>
  </si>
  <si>
    <t>яч.36+37</t>
  </si>
  <si>
    <t>ПС 214 тр-р№1</t>
  </si>
  <si>
    <t>яч.3+4</t>
  </si>
  <si>
    <t>ПС 167</t>
  </si>
  <si>
    <t>яч.24+2</t>
  </si>
  <si>
    <t>п/ст167+п/ст214</t>
  </si>
  <si>
    <t>СЭТ-4ТМ А-0,5</t>
  </si>
  <si>
    <t xml:space="preserve">яч 26 вв.2  Геосинтетика               </t>
  </si>
  <si>
    <t>п/ст 167 (ГПП-1)</t>
  </si>
  <si>
    <t>субабонентам - ООО "Пластик-Геосинтетика"</t>
  </si>
  <si>
    <t xml:space="preserve">яч 3Г вв.1  Геосинтетика               </t>
  </si>
  <si>
    <t>№0806100082</t>
  </si>
  <si>
    <t>№ 0806100082</t>
  </si>
  <si>
    <t>№087090870</t>
  </si>
  <si>
    <t>№ 087090870</t>
  </si>
  <si>
    <t>№0110080758</t>
  </si>
  <si>
    <t>№0110080904</t>
  </si>
  <si>
    <t>Режимный день</t>
  </si>
  <si>
    <t>TYPE2</t>
  </si>
  <si>
    <t>1</t>
  </si>
  <si>
    <t>H</t>
  </si>
  <si>
    <t>MAIN</t>
  </si>
  <si>
    <t>EXCEL</t>
  </si>
  <si>
    <t>-1</t>
  </si>
  <si>
    <t>MAINSHEET</t>
  </si>
  <si>
    <t>2</t>
  </si>
  <si>
    <t>DATE</t>
  </si>
  <si>
    <t>10</t>
  </si>
  <si>
    <t>5</t>
  </si>
  <si>
    <t>BEGIN</t>
  </si>
  <si>
    <t>NOSHIFT</t>
  </si>
  <si>
    <t>8</t>
  </si>
  <si>
    <t>yyyy года</t>
  </si>
  <si>
    <t>dd mmmm</t>
  </si>
  <si>
    <t>18</t>
  </si>
  <si>
    <t>COLUMN</t>
  </si>
  <si>
    <t>RESNONE</t>
  </si>
  <si>
    <t>NONE</t>
  </si>
  <si>
    <t>CHN</t>
  </si>
  <si>
    <t>0</t>
  </si>
  <si>
    <t>4</t>
  </si>
  <si>
    <t>ZONENAMES</t>
  </si>
  <si>
    <t>RESULT_CAPTIONS</t>
  </si>
  <si>
    <t>61</t>
  </si>
  <si>
    <t>NOCHANGE</t>
  </si>
  <si>
    <t>CUTDATEBEGIN</t>
  </si>
  <si>
    <t>6</t>
  </si>
  <si>
    <t>ENLIKEPOW</t>
  </si>
  <si>
    <t>692</t>
  </si>
  <si>
    <t>480</t>
  </si>
  <si>
    <t>BEGINVALUE</t>
  </si>
  <si>
    <t>694</t>
  </si>
  <si>
    <t>95</t>
  </si>
  <si>
    <t>3</t>
  </si>
  <si>
    <t>687</t>
  </si>
  <si>
    <t>483</t>
  </si>
  <si>
    <t>689</t>
  </si>
  <si>
    <t>702</t>
  </si>
  <si>
    <t>484</t>
  </si>
  <si>
    <t>704</t>
  </si>
  <si>
    <t>697</t>
  </si>
  <si>
    <t>481</t>
  </si>
  <si>
    <t>699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</si>
  <si>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</si>
  <si>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</si>
  <si>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</si>
  <si>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</si>
  <si>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</si>
  <si>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</si>
  <si>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</si>
  <si>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</si>
  <si>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</si>
  <si>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19</t>
  </si>
  <si>
    <t>1786</t>
  </si>
  <si>
    <t>790</t>
  </si>
  <si>
    <t>1788</t>
  </si>
  <si>
    <t>1769</t>
  </si>
  <si>
    <t>784</t>
  </si>
  <si>
    <t>1771</t>
  </si>
  <si>
    <t>122</t>
  </si>
  <si>
    <t>198</t>
  </si>
  <si>
    <t>117</t>
  </si>
  <si>
    <t>201</t>
  </si>
  <si>
    <t>119</t>
  </si>
  <si>
    <t>732</t>
  </si>
  <si>
    <t>486</t>
  </si>
  <si>
    <t>734</t>
  </si>
  <si>
    <t>747</t>
  </si>
  <si>
    <t>489</t>
  </si>
  <si>
    <t>749</t>
  </si>
  <si>
    <t>737</t>
  </si>
  <si>
    <t>493</t>
  </si>
  <si>
    <t>739</t>
  </si>
  <si>
    <t>742</t>
  </si>
  <si>
    <t>488</t>
  </si>
  <si>
    <t>744</t>
  </si>
  <si>
    <t>717</t>
  </si>
  <si>
    <t>490</t>
  </si>
  <si>
    <t>719</t>
  </si>
  <si>
    <t>727</t>
  </si>
  <si>
    <t>492</t>
  </si>
  <si>
    <t>729</t>
  </si>
  <si>
    <t>722</t>
  </si>
  <si>
    <t>491</t>
  </si>
  <si>
    <t>724</t>
  </si>
  <si>
    <t>347</t>
  </si>
  <si>
    <t>138</t>
  </si>
  <si>
    <t>349</t>
  </si>
  <si>
    <t>352</t>
  </si>
  <si>
    <t>140</t>
  </si>
  <si>
    <t>354</t>
  </si>
  <si>
    <t>332</t>
  </si>
  <si>
    <t>132</t>
  </si>
  <si>
    <t>334</t>
  </si>
  <si>
    <t>HOUR</t>
  </si>
  <si>
    <t>25</t>
  </si>
  <si>
    <t>124</t>
  </si>
  <si>
    <t>субабонентам - ООО "ДВК"</t>
  </si>
  <si>
    <t xml:space="preserve"> _________________________ С.А. Фомин</t>
  </si>
  <si>
    <t>2014года</t>
  </si>
  <si>
    <t>17 декабря</t>
  </si>
  <si>
    <t>субабонентам - ООО"Трансэлектро"</t>
  </si>
  <si>
    <t>субабонентам - ОАО "РЖД"</t>
  </si>
  <si>
    <t>1. Бабенко О.Н.</t>
  </si>
  <si>
    <t>2. Пирогова Н.В.</t>
  </si>
  <si>
    <t>3. Кузюткина Е.В.</t>
  </si>
  <si>
    <t>1. Покатов В.А.</t>
  </si>
  <si>
    <t>2. Шадрина О.В.</t>
  </si>
  <si>
    <t>3. Пшеничная Е.Ю.</t>
  </si>
  <si>
    <t>2014 года</t>
  </si>
  <si>
    <t xml:space="preserve">яч.27+30+10+16+14+13+32+25+3Г+26  </t>
  </si>
  <si>
    <t>яч.3Г+26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</si>
</sst>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/>
      <sz val="14"/>
      <name val="Times New Roman"/>
      <family val="1"/>
    </font>
    <font>
      <u/>
      <sz val="16"/>
      <name val="Times New Roman"/>
      <family val="1"/>
    </font>
    <font>
      <u/>
      <sz val="18"/>
      <name val="Times New Roman"/>
      <family val="1"/>
    </font>
    <font>
      <u/>
      <sz val="20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" fillId="0" borderId="0"/>
  </cellStyleXfs>
  <cellXfs count="209">
    <xf numFmtId="0" fontId="0" fillId="0" borderId="0" xfId="0"/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indent="4"/>
      <protection hidden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165" fontId="13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1" fontId="13" fillId="0" borderId="2" xfId="0" applyNumberFormat="1" applyFont="1" applyBorder="1" applyAlignment="1" applyProtection="1">
      <alignment horizontal="center" vertical="center" wrapText="1"/>
      <protection hidden="1"/>
    </xf>
    <xf numFmtId="165" fontId="13" fillId="0" borderId="2" xfId="0" applyNumberFormat="1" applyFont="1" applyBorder="1" applyAlignment="1" applyProtection="1">
      <alignment horizontal="center" vertical="center" wrapText="1"/>
      <protection hidden="1"/>
    </xf>
    <xf numFmtId="2" fontId="1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2" xfId="0" applyNumberFormat="1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8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4" fontId="13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165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13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8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 vertical="top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textRotation="90" wrapText="1"/>
      <protection hidden="1"/>
    </xf>
    <xf numFmtId="0" fontId="6" fillId="0" borderId="14" xfId="0" applyFont="1" applyFill="1" applyBorder="1" applyAlignment="1" applyProtection="1">
      <alignment horizontal="center" vertical="center" textRotation="90" wrapText="1"/>
      <protection hidden="1"/>
    </xf>
    <xf numFmtId="0" fontId="6" fillId="0" borderId="8" xfId="0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" fillId="0" borderId="7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 indent="2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left" vertical="center" wrapText="1" indent="2"/>
      <protection hidden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" fontId="3" fillId="0" borderId="3" xfId="0" applyNumberFormat="1" applyFont="1" applyBorder="1" applyAlignment="1" applyProtection="1">
      <alignment horizontal="center" vertical="center" wrapText="1"/>
      <protection hidden="1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Border="1" applyAlignment="1" applyProtection="1">
      <alignment horizontal="center" vertical="center" wrapText="1"/>
      <protection hidden="1"/>
    </xf>
    <xf numFmtId="4" fontId="3" fillId="0" borderId="1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hidden="1"/>
    </xf>
    <xf numFmtId="4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val>
            <c:numRef>
              <c:f>'Всего без субабонентов'!$B$16:$B$39</c:f>
              <c:numCache>
                <c:formatCode>0</c:formatCode>
                <c:ptCount val="24"/>
                <c:pt idx="0">
                  <c:v>5934.9600000164628</c:v>
                </c:pt>
                <c:pt idx="1">
                  <c:v>5829.1199999936453</c:v>
                </c:pt>
                <c:pt idx="2">
                  <c:v>5923.4400000162168</c:v>
                </c:pt>
                <c:pt idx="3">
                  <c:v>5981.2799999866911</c:v>
                </c:pt>
                <c:pt idx="4">
                  <c:v>5919.8399999903813</c:v>
                </c:pt>
                <c:pt idx="5">
                  <c:v>5850.2400000397929</c:v>
                </c:pt>
                <c:pt idx="6">
                  <c:v>5954.6399999636378</c:v>
                </c:pt>
                <c:pt idx="7">
                  <c:v>6205.6800000093517</c:v>
                </c:pt>
                <c:pt idx="8">
                  <c:v>6264.4799999986844</c:v>
                </c:pt>
                <c:pt idx="9">
                  <c:v>6145.6800000027215</c:v>
                </c:pt>
                <c:pt idx="10">
                  <c:v>6343.2000000096195</c:v>
                </c:pt>
                <c:pt idx="11">
                  <c:v>6408.000000005768</c:v>
                </c:pt>
                <c:pt idx="12">
                  <c:v>6327.8399999707744</c:v>
                </c:pt>
                <c:pt idx="13">
                  <c:v>6407.52000002567</c:v>
                </c:pt>
                <c:pt idx="14">
                  <c:v>6381.8399999853227</c:v>
                </c:pt>
                <c:pt idx="15">
                  <c:v>6456.2400000133039</c:v>
                </c:pt>
                <c:pt idx="16">
                  <c:v>6494.8799999959647</c:v>
                </c:pt>
                <c:pt idx="17">
                  <c:v>6318.7199999831591</c:v>
                </c:pt>
                <c:pt idx="18">
                  <c:v>6082.0800000364898</c:v>
                </c:pt>
                <c:pt idx="19">
                  <c:v>6019.1999999647578</c:v>
                </c:pt>
                <c:pt idx="20">
                  <c:v>5859.8399999943922</c:v>
                </c:pt>
                <c:pt idx="21">
                  <c:v>5902.8000000188058</c:v>
                </c:pt>
                <c:pt idx="22">
                  <c:v>6124.799999969764</c:v>
                </c:pt>
                <c:pt idx="23">
                  <c:v>6156.9600000170794</c:v>
                </c:pt>
              </c:numCache>
            </c:numRef>
          </c:val>
        </c:ser>
        <c:marker val="1"/>
        <c:axId val="73308416"/>
        <c:axId val="73314304"/>
      </c:lineChart>
      <c:catAx>
        <c:axId val="73308416"/>
        <c:scaling>
          <c:orientation val="minMax"/>
        </c:scaling>
        <c:axPos val="b"/>
        <c:tickLblPos val="nextTo"/>
        <c:crossAx val="73314304"/>
        <c:crosses val="autoZero"/>
        <c:auto val="1"/>
        <c:lblAlgn val="ctr"/>
        <c:lblOffset val="100"/>
      </c:catAx>
      <c:valAx>
        <c:axId val="73314304"/>
        <c:scaling>
          <c:orientation val="minMax"/>
        </c:scaling>
        <c:axPos val="l"/>
        <c:majorGridlines/>
        <c:minorGridlines/>
        <c:numFmt formatCode="0" sourceLinked="1"/>
        <c:tickLblPos val="nextTo"/>
        <c:crossAx val="73308416"/>
        <c:crosses val="autoZero"/>
        <c:crossBetween val="between"/>
        <c:majorUnit val="100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342899</xdr:colOff>
      <xdr:row>3</xdr:row>
      <xdr:rowOff>85724</xdr:rowOff>
    </xdr:from>
    <xdr:to>
      <xdr:col>13</xdr:col>
      <xdr:colOff>352425</xdr:colOff>
      <xdr:row>35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workbookViewId="0"/>
  </sheetViews>
  <sheetFormatPr defaultRowHeight="12.75"/>
  <sheetData>
    <row r="1" spans="1:65">
      <c r="A1" t="s">
        <v>274</v>
      </c>
    </row>
    <row r="2" spans="1:65">
      <c r="A2" t="s">
        <v>275</v>
      </c>
      <c r="B2" t="s">
        <v>371</v>
      </c>
      <c r="C2" t="s">
        <v>372</v>
      </c>
      <c r="D2" t="s">
        <v>276</v>
      </c>
      <c r="E2" t="s">
        <v>277</v>
      </c>
      <c r="F2" t="s">
        <v>276</v>
      </c>
      <c r="G2" t="s">
        <v>278</v>
      </c>
      <c r="K2" t="s">
        <v>279</v>
      </c>
      <c r="M2" t="s">
        <v>297</v>
      </c>
      <c r="W2" t="s">
        <v>276</v>
      </c>
    </row>
    <row r="3" spans="1:65">
      <c r="A3" t="s">
        <v>281</v>
      </c>
      <c r="B3" t="s">
        <v>282</v>
      </c>
    </row>
    <row r="4" spans="1:65">
      <c r="A4" t="s">
        <v>283</v>
      </c>
      <c r="B4" t="s">
        <v>284</v>
      </c>
      <c r="C4" t="s">
        <v>285</v>
      </c>
      <c r="D4" t="s">
        <v>290</v>
      </c>
      <c r="F4" t="s">
        <v>286</v>
      </c>
      <c r="O4" t="s">
        <v>287</v>
      </c>
    </row>
    <row r="5" spans="1:65">
      <c r="A5" t="s">
        <v>283</v>
      </c>
      <c r="B5" t="s">
        <v>284</v>
      </c>
      <c r="C5" t="s">
        <v>288</v>
      </c>
      <c r="D5" t="s">
        <v>289</v>
      </c>
      <c r="F5" t="s">
        <v>286</v>
      </c>
      <c r="O5" t="s">
        <v>287</v>
      </c>
    </row>
    <row r="6" spans="1:65">
      <c r="A6" t="s">
        <v>292</v>
      </c>
      <c r="B6" t="s">
        <v>291</v>
      </c>
      <c r="C6" t="s">
        <v>282</v>
      </c>
      <c r="E6" t="s">
        <v>305</v>
      </c>
      <c r="G6" t="s">
        <v>293</v>
      </c>
      <c r="J6" t="s">
        <v>294</v>
      </c>
      <c r="K6" t="s">
        <v>295</v>
      </c>
      <c r="M6" t="s">
        <v>307</v>
      </c>
      <c r="N6" t="s">
        <v>296</v>
      </c>
      <c r="O6" t="s">
        <v>306</v>
      </c>
      <c r="P6" t="s">
        <v>297</v>
      </c>
      <c r="T6" t="s">
        <v>298</v>
      </c>
      <c r="Z6" t="s">
        <v>299</v>
      </c>
      <c r="AF6" t="s">
        <v>280</v>
      </c>
      <c r="AG6" t="s">
        <v>296</v>
      </c>
      <c r="AO6" t="s">
        <v>287</v>
      </c>
      <c r="AT6" t="s">
        <v>296</v>
      </c>
      <c r="AV6" t="s">
        <v>300</v>
      </c>
      <c r="AW6" t="s">
        <v>301</v>
      </c>
      <c r="BC6" t="s">
        <v>302</v>
      </c>
      <c r="BI6" t="s">
        <v>297</v>
      </c>
      <c r="BJ6" t="s">
        <v>296</v>
      </c>
      <c r="BK6" t="s">
        <v>296</v>
      </c>
      <c r="BL6" t="s">
        <v>276</v>
      </c>
      <c r="BM6" t="s">
        <v>296</v>
      </c>
    </row>
    <row r="7" spans="1:65">
      <c r="A7" t="s">
        <v>292</v>
      </c>
      <c r="B7" t="s">
        <v>291</v>
      </c>
      <c r="C7" t="s">
        <v>303</v>
      </c>
      <c r="E7" t="s">
        <v>308</v>
      </c>
      <c r="G7" t="s">
        <v>293</v>
      </c>
      <c r="J7" t="s">
        <v>294</v>
      </c>
      <c r="K7" t="s">
        <v>295</v>
      </c>
      <c r="M7" t="s">
        <v>307</v>
      </c>
      <c r="N7" t="s">
        <v>296</v>
      </c>
      <c r="O7" t="s">
        <v>306</v>
      </c>
      <c r="P7" t="s">
        <v>297</v>
      </c>
      <c r="T7" t="s">
        <v>298</v>
      </c>
      <c r="Z7" t="s">
        <v>299</v>
      </c>
      <c r="AF7" t="s">
        <v>280</v>
      </c>
      <c r="AG7" t="s">
        <v>296</v>
      </c>
      <c r="AO7" t="s">
        <v>287</v>
      </c>
      <c r="AT7" t="s">
        <v>296</v>
      </c>
      <c r="AV7" t="s">
        <v>309</v>
      </c>
      <c r="AW7" t="s">
        <v>301</v>
      </c>
      <c r="BC7" t="s">
        <v>302</v>
      </c>
      <c r="BE7" t="s">
        <v>304</v>
      </c>
      <c r="BI7" t="s">
        <v>288</v>
      </c>
      <c r="BJ7" t="s">
        <v>296</v>
      </c>
      <c r="BK7" t="s">
        <v>296</v>
      </c>
      <c r="BL7" t="s">
        <v>276</v>
      </c>
      <c r="BM7" t="s">
        <v>296</v>
      </c>
    </row>
    <row r="8" spans="1:65">
      <c r="A8" t="s">
        <v>281</v>
      </c>
      <c r="B8" t="s">
        <v>310</v>
      </c>
    </row>
    <row r="9" spans="1:65">
      <c r="A9" t="s">
        <v>283</v>
      </c>
      <c r="B9" t="s">
        <v>284</v>
      </c>
      <c r="C9" t="s">
        <v>285</v>
      </c>
      <c r="D9" t="s">
        <v>290</v>
      </c>
      <c r="F9" t="s">
        <v>286</v>
      </c>
      <c r="O9" t="s">
        <v>287</v>
      </c>
    </row>
    <row r="10" spans="1:65">
      <c r="A10" t="s">
        <v>283</v>
      </c>
      <c r="B10" t="s">
        <v>284</v>
      </c>
      <c r="C10" t="s">
        <v>288</v>
      </c>
      <c r="D10" t="s">
        <v>289</v>
      </c>
      <c r="F10" t="s">
        <v>286</v>
      </c>
      <c r="O10" t="s">
        <v>287</v>
      </c>
    </row>
    <row r="11" spans="1:65">
      <c r="A11" t="s">
        <v>292</v>
      </c>
      <c r="B11" t="s">
        <v>291</v>
      </c>
      <c r="C11" t="s">
        <v>282</v>
      </c>
      <c r="E11" t="s">
        <v>311</v>
      </c>
      <c r="G11" t="s">
        <v>293</v>
      </c>
      <c r="J11" t="s">
        <v>294</v>
      </c>
      <c r="K11" t="s">
        <v>295</v>
      </c>
      <c r="M11" t="s">
        <v>307</v>
      </c>
      <c r="N11" t="s">
        <v>296</v>
      </c>
      <c r="O11" t="s">
        <v>312</v>
      </c>
      <c r="P11" t="s">
        <v>297</v>
      </c>
      <c r="T11" t="s">
        <v>298</v>
      </c>
      <c r="Z11" t="s">
        <v>299</v>
      </c>
      <c r="AF11" t="s">
        <v>280</v>
      </c>
      <c r="AG11" t="s">
        <v>296</v>
      </c>
      <c r="AO11" t="s">
        <v>287</v>
      </c>
      <c r="AT11" t="s">
        <v>296</v>
      </c>
      <c r="AV11" t="s">
        <v>300</v>
      </c>
      <c r="AW11" t="s">
        <v>301</v>
      </c>
      <c r="BC11" t="s">
        <v>302</v>
      </c>
      <c r="BI11" t="s">
        <v>297</v>
      </c>
      <c r="BJ11" t="s">
        <v>296</v>
      </c>
      <c r="BK11" t="s">
        <v>296</v>
      </c>
      <c r="BL11" t="s">
        <v>276</v>
      </c>
      <c r="BM11" t="s">
        <v>296</v>
      </c>
    </row>
    <row r="12" spans="1:65">
      <c r="A12" t="s">
        <v>292</v>
      </c>
      <c r="B12" t="s">
        <v>291</v>
      </c>
      <c r="C12" t="s">
        <v>303</v>
      </c>
      <c r="E12" t="s">
        <v>313</v>
      </c>
      <c r="G12" t="s">
        <v>293</v>
      </c>
      <c r="J12" t="s">
        <v>294</v>
      </c>
      <c r="K12" t="s">
        <v>295</v>
      </c>
      <c r="M12" t="s">
        <v>307</v>
      </c>
      <c r="N12" t="s">
        <v>296</v>
      </c>
      <c r="O12" t="s">
        <v>312</v>
      </c>
      <c r="P12" t="s">
        <v>297</v>
      </c>
      <c r="T12" t="s">
        <v>298</v>
      </c>
      <c r="Z12" t="s">
        <v>299</v>
      </c>
      <c r="AF12" t="s">
        <v>280</v>
      </c>
      <c r="AG12" t="s">
        <v>296</v>
      </c>
      <c r="AO12" t="s">
        <v>287</v>
      </c>
      <c r="AT12" t="s">
        <v>296</v>
      </c>
      <c r="AV12" t="s">
        <v>309</v>
      </c>
      <c r="AW12" t="s">
        <v>301</v>
      </c>
      <c r="BC12" t="s">
        <v>302</v>
      </c>
      <c r="BE12" t="s">
        <v>304</v>
      </c>
      <c r="BI12" t="s">
        <v>288</v>
      </c>
      <c r="BJ12" t="s">
        <v>296</v>
      </c>
      <c r="BK12" t="s">
        <v>296</v>
      </c>
      <c r="BL12" t="s">
        <v>276</v>
      </c>
      <c r="BM12" t="s">
        <v>296</v>
      </c>
    </row>
    <row r="13" spans="1:65">
      <c r="A13" t="s">
        <v>281</v>
      </c>
      <c r="B13" t="s">
        <v>297</v>
      </c>
    </row>
    <row r="14" spans="1:65">
      <c r="A14" t="s">
        <v>283</v>
      </c>
      <c r="B14" t="s">
        <v>284</v>
      </c>
      <c r="C14" t="s">
        <v>285</v>
      </c>
      <c r="D14" t="s">
        <v>290</v>
      </c>
      <c r="F14" t="s">
        <v>286</v>
      </c>
      <c r="O14" t="s">
        <v>287</v>
      </c>
    </row>
    <row r="15" spans="1:65">
      <c r="A15" t="s">
        <v>283</v>
      </c>
      <c r="B15" t="s">
        <v>284</v>
      </c>
      <c r="C15" t="s">
        <v>288</v>
      </c>
      <c r="D15" t="s">
        <v>289</v>
      </c>
      <c r="F15" t="s">
        <v>286</v>
      </c>
      <c r="O15" t="s">
        <v>287</v>
      </c>
    </row>
    <row r="16" spans="1:65">
      <c r="A16" t="s">
        <v>292</v>
      </c>
      <c r="B16" t="s">
        <v>291</v>
      </c>
      <c r="C16" t="s">
        <v>282</v>
      </c>
      <c r="E16" t="s">
        <v>314</v>
      </c>
      <c r="G16" t="s">
        <v>293</v>
      </c>
      <c r="J16" t="s">
        <v>294</v>
      </c>
      <c r="K16" t="s">
        <v>295</v>
      </c>
      <c r="M16" t="s">
        <v>307</v>
      </c>
      <c r="N16" t="s">
        <v>296</v>
      </c>
      <c r="O16" t="s">
        <v>315</v>
      </c>
      <c r="P16" t="s">
        <v>297</v>
      </c>
      <c r="T16" t="s">
        <v>298</v>
      </c>
      <c r="Z16" t="s">
        <v>299</v>
      </c>
      <c r="AF16" t="s">
        <v>280</v>
      </c>
      <c r="AG16" t="s">
        <v>296</v>
      </c>
      <c r="AO16" t="s">
        <v>287</v>
      </c>
      <c r="AT16" t="s">
        <v>296</v>
      </c>
      <c r="AV16" t="s">
        <v>300</v>
      </c>
      <c r="AW16" t="s">
        <v>301</v>
      </c>
      <c r="BC16" t="s">
        <v>302</v>
      </c>
      <c r="BI16" t="s">
        <v>297</v>
      </c>
      <c r="BJ16" t="s">
        <v>296</v>
      </c>
      <c r="BK16" t="s">
        <v>296</v>
      </c>
      <c r="BL16" t="s">
        <v>276</v>
      </c>
      <c r="BM16" t="s">
        <v>296</v>
      </c>
    </row>
    <row r="17" spans="1:65">
      <c r="A17" t="s">
        <v>292</v>
      </c>
      <c r="B17" t="s">
        <v>291</v>
      </c>
      <c r="C17" t="s">
        <v>303</v>
      </c>
      <c r="E17" t="s">
        <v>316</v>
      </c>
      <c r="G17" t="s">
        <v>293</v>
      </c>
      <c r="J17" t="s">
        <v>294</v>
      </c>
      <c r="K17" t="s">
        <v>295</v>
      </c>
      <c r="M17" t="s">
        <v>307</v>
      </c>
      <c r="N17" t="s">
        <v>296</v>
      </c>
      <c r="O17" t="s">
        <v>315</v>
      </c>
      <c r="P17" t="s">
        <v>297</v>
      </c>
      <c r="T17" t="s">
        <v>298</v>
      </c>
      <c r="Z17" t="s">
        <v>299</v>
      </c>
      <c r="AF17" t="s">
        <v>280</v>
      </c>
      <c r="AG17" t="s">
        <v>296</v>
      </c>
      <c r="AO17" t="s">
        <v>287</v>
      </c>
      <c r="AT17" t="s">
        <v>296</v>
      </c>
      <c r="AV17" t="s">
        <v>309</v>
      </c>
      <c r="AW17" t="s">
        <v>301</v>
      </c>
      <c r="BC17" t="s">
        <v>302</v>
      </c>
      <c r="BE17" t="s">
        <v>304</v>
      </c>
      <c r="BI17" t="s">
        <v>288</v>
      </c>
      <c r="BJ17" t="s">
        <v>296</v>
      </c>
      <c r="BK17" t="s">
        <v>296</v>
      </c>
      <c r="BL17" t="s">
        <v>276</v>
      </c>
      <c r="BM17" t="s">
        <v>296</v>
      </c>
    </row>
    <row r="18" spans="1:65">
      <c r="A18" t="s">
        <v>281</v>
      </c>
      <c r="B18" t="s">
        <v>285</v>
      </c>
    </row>
    <row r="19" spans="1:65">
      <c r="A19" t="s">
        <v>283</v>
      </c>
      <c r="B19" t="s">
        <v>284</v>
      </c>
      <c r="C19" t="s">
        <v>285</v>
      </c>
      <c r="D19" t="s">
        <v>290</v>
      </c>
      <c r="F19" t="s">
        <v>286</v>
      </c>
      <c r="O19" t="s">
        <v>287</v>
      </c>
    </row>
    <row r="20" spans="1:65">
      <c r="A20" t="s">
        <v>283</v>
      </c>
      <c r="B20" t="s">
        <v>284</v>
      </c>
      <c r="C20" t="s">
        <v>288</v>
      </c>
      <c r="D20" t="s">
        <v>289</v>
      </c>
      <c r="F20" t="s">
        <v>286</v>
      </c>
      <c r="O20" t="s">
        <v>287</v>
      </c>
    </row>
    <row r="21" spans="1:65">
      <c r="A21" t="s">
        <v>292</v>
      </c>
      <c r="B21" t="s">
        <v>291</v>
      </c>
      <c r="C21" t="s">
        <v>282</v>
      </c>
      <c r="E21" t="s">
        <v>317</v>
      </c>
      <c r="G21" t="s">
        <v>293</v>
      </c>
      <c r="J21" t="s">
        <v>294</v>
      </c>
      <c r="K21" t="s">
        <v>295</v>
      </c>
      <c r="M21" t="s">
        <v>307</v>
      </c>
      <c r="N21" t="s">
        <v>296</v>
      </c>
      <c r="O21" t="s">
        <v>318</v>
      </c>
      <c r="P21" t="s">
        <v>297</v>
      </c>
      <c r="T21" t="s">
        <v>298</v>
      </c>
      <c r="Z21" t="s">
        <v>299</v>
      </c>
      <c r="AF21" t="s">
        <v>280</v>
      </c>
      <c r="AG21" t="s">
        <v>296</v>
      </c>
      <c r="AO21" t="s">
        <v>287</v>
      </c>
      <c r="AT21" t="s">
        <v>296</v>
      </c>
      <c r="AV21" t="s">
        <v>300</v>
      </c>
      <c r="AW21" t="s">
        <v>301</v>
      </c>
      <c r="BC21" t="s">
        <v>302</v>
      </c>
      <c r="BI21" t="s">
        <v>297</v>
      </c>
      <c r="BJ21" t="s">
        <v>296</v>
      </c>
      <c r="BK21" t="s">
        <v>296</v>
      </c>
      <c r="BL21" t="s">
        <v>276</v>
      </c>
      <c r="BM21" t="s">
        <v>296</v>
      </c>
    </row>
    <row r="22" spans="1:65">
      <c r="A22" t="s">
        <v>292</v>
      </c>
      <c r="B22" t="s">
        <v>291</v>
      </c>
      <c r="C22" t="s">
        <v>303</v>
      </c>
      <c r="E22" t="s">
        <v>319</v>
      </c>
      <c r="G22" t="s">
        <v>293</v>
      </c>
      <c r="J22" t="s">
        <v>294</v>
      </c>
      <c r="K22" t="s">
        <v>295</v>
      </c>
      <c r="M22" t="s">
        <v>307</v>
      </c>
      <c r="N22" t="s">
        <v>296</v>
      </c>
      <c r="O22" t="s">
        <v>318</v>
      </c>
      <c r="P22" t="s">
        <v>297</v>
      </c>
      <c r="T22" t="s">
        <v>298</v>
      </c>
      <c r="Z22" t="s">
        <v>299</v>
      </c>
      <c r="AF22" t="s">
        <v>280</v>
      </c>
      <c r="AG22" t="s">
        <v>296</v>
      </c>
      <c r="AO22" t="s">
        <v>287</v>
      </c>
      <c r="AT22" t="s">
        <v>296</v>
      </c>
      <c r="AV22" t="s">
        <v>309</v>
      </c>
      <c r="AW22" t="s">
        <v>301</v>
      </c>
      <c r="BC22" t="s">
        <v>302</v>
      </c>
      <c r="BE22" t="s">
        <v>304</v>
      </c>
      <c r="BI22" t="s">
        <v>288</v>
      </c>
      <c r="BJ22" t="s">
        <v>296</v>
      </c>
      <c r="BK22" t="s">
        <v>296</v>
      </c>
      <c r="BL22" t="s">
        <v>276</v>
      </c>
      <c r="BM22" t="s">
        <v>296</v>
      </c>
    </row>
    <row r="23" spans="1:65">
      <c r="A23" t="s">
        <v>281</v>
      </c>
      <c r="B23" t="s">
        <v>303</v>
      </c>
    </row>
    <row r="24" spans="1:65">
      <c r="A24" t="s">
        <v>283</v>
      </c>
      <c r="B24" t="s">
        <v>284</v>
      </c>
      <c r="C24" t="s">
        <v>285</v>
      </c>
      <c r="D24" t="s">
        <v>290</v>
      </c>
      <c r="F24" t="s">
        <v>286</v>
      </c>
      <c r="O24" t="s">
        <v>287</v>
      </c>
    </row>
    <row r="25" spans="1:65">
      <c r="A25" t="s">
        <v>283</v>
      </c>
      <c r="B25" t="s">
        <v>284</v>
      </c>
      <c r="C25" t="s">
        <v>288</v>
      </c>
      <c r="D25" t="s">
        <v>289</v>
      </c>
      <c r="F25" t="s">
        <v>286</v>
      </c>
      <c r="O25" t="s">
        <v>287</v>
      </c>
    </row>
    <row r="26" spans="1:65">
      <c r="A26" t="s">
        <v>292</v>
      </c>
      <c r="B26" t="s">
        <v>291</v>
      </c>
      <c r="C26" t="s">
        <v>282</v>
      </c>
      <c r="E26" t="s">
        <v>330</v>
      </c>
      <c r="G26" t="s">
        <v>293</v>
      </c>
      <c r="J26" t="s">
        <v>294</v>
      </c>
      <c r="K26" t="s">
        <v>295</v>
      </c>
      <c r="M26" t="s">
        <v>307</v>
      </c>
      <c r="N26" t="s">
        <v>296</v>
      </c>
      <c r="O26" t="s">
        <v>331</v>
      </c>
      <c r="P26" t="s">
        <v>297</v>
      </c>
      <c r="T26" t="s">
        <v>298</v>
      </c>
      <c r="Z26" t="s">
        <v>299</v>
      </c>
      <c r="AF26" t="s">
        <v>280</v>
      </c>
      <c r="AG26" t="s">
        <v>296</v>
      </c>
      <c r="AO26" t="s">
        <v>287</v>
      </c>
      <c r="AT26" t="s">
        <v>296</v>
      </c>
      <c r="AV26" t="s">
        <v>300</v>
      </c>
      <c r="AW26" t="s">
        <v>301</v>
      </c>
      <c r="BC26" t="s">
        <v>302</v>
      </c>
      <c r="BI26" t="s">
        <v>297</v>
      </c>
      <c r="BJ26" t="s">
        <v>296</v>
      </c>
      <c r="BK26" t="s">
        <v>296</v>
      </c>
      <c r="BL26" t="s">
        <v>276</v>
      </c>
      <c r="BM26" t="s">
        <v>296</v>
      </c>
    </row>
    <row r="27" spans="1:65">
      <c r="A27" t="s">
        <v>292</v>
      </c>
      <c r="B27" t="s">
        <v>291</v>
      </c>
      <c r="C27" t="s">
        <v>303</v>
      </c>
      <c r="E27" t="s">
        <v>332</v>
      </c>
      <c r="G27" t="s">
        <v>293</v>
      </c>
      <c r="J27" t="s">
        <v>294</v>
      </c>
      <c r="K27" t="s">
        <v>295</v>
      </c>
      <c r="M27" t="s">
        <v>307</v>
      </c>
      <c r="N27" t="s">
        <v>296</v>
      </c>
      <c r="O27" t="s">
        <v>331</v>
      </c>
      <c r="P27" t="s">
        <v>297</v>
      </c>
      <c r="T27" t="s">
        <v>298</v>
      </c>
      <c r="Z27" t="s">
        <v>299</v>
      </c>
      <c r="AF27" t="s">
        <v>280</v>
      </c>
      <c r="AG27" t="s">
        <v>296</v>
      </c>
      <c r="AO27" t="s">
        <v>287</v>
      </c>
      <c r="AT27" t="s">
        <v>296</v>
      </c>
      <c r="AV27" t="s">
        <v>309</v>
      </c>
      <c r="AW27" t="s">
        <v>301</v>
      </c>
      <c r="BC27" t="s">
        <v>302</v>
      </c>
      <c r="BE27" t="s">
        <v>304</v>
      </c>
      <c r="BI27" t="s">
        <v>288</v>
      </c>
      <c r="BJ27" t="s">
        <v>296</v>
      </c>
      <c r="BK27" t="s">
        <v>296</v>
      </c>
      <c r="BL27" t="s">
        <v>276</v>
      </c>
      <c r="BM27" t="s">
        <v>296</v>
      </c>
    </row>
    <row r="28" spans="1:65">
      <c r="A28" t="s">
        <v>281</v>
      </c>
      <c r="B28" t="s">
        <v>320</v>
      </c>
    </row>
    <row r="29" spans="1:65">
      <c r="A29" t="s">
        <v>283</v>
      </c>
      <c r="B29" t="s">
        <v>284</v>
      </c>
      <c r="C29" t="s">
        <v>285</v>
      </c>
      <c r="D29" t="s">
        <v>290</v>
      </c>
      <c r="F29" t="s">
        <v>286</v>
      </c>
      <c r="O29" t="s">
        <v>287</v>
      </c>
    </row>
    <row r="30" spans="1:65">
      <c r="A30" t="s">
        <v>283</v>
      </c>
      <c r="B30" t="s">
        <v>284</v>
      </c>
      <c r="C30" t="s">
        <v>288</v>
      </c>
      <c r="D30" t="s">
        <v>289</v>
      </c>
      <c r="F30" t="s">
        <v>286</v>
      </c>
      <c r="O30" t="s">
        <v>287</v>
      </c>
    </row>
    <row r="31" spans="1:65">
      <c r="A31" t="s">
        <v>292</v>
      </c>
      <c r="B31" t="s">
        <v>291</v>
      </c>
      <c r="C31" t="s">
        <v>282</v>
      </c>
      <c r="E31" t="s">
        <v>333</v>
      </c>
      <c r="G31" t="s">
        <v>293</v>
      </c>
      <c r="J31" t="s">
        <v>294</v>
      </c>
      <c r="K31" t="s">
        <v>295</v>
      </c>
      <c r="M31" t="s">
        <v>307</v>
      </c>
      <c r="N31" t="s">
        <v>296</v>
      </c>
      <c r="O31" t="s">
        <v>334</v>
      </c>
      <c r="P31" t="s">
        <v>297</v>
      </c>
      <c r="T31" t="s">
        <v>298</v>
      </c>
      <c r="Z31" t="s">
        <v>299</v>
      </c>
      <c r="AF31" t="s">
        <v>280</v>
      </c>
      <c r="AG31" t="s">
        <v>296</v>
      </c>
      <c r="AO31" t="s">
        <v>287</v>
      </c>
      <c r="AT31" t="s">
        <v>296</v>
      </c>
      <c r="AV31" t="s">
        <v>300</v>
      </c>
      <c r="AW31" t="s">
        <v>301</v>
      </c>
      <c r="BC31" t="s">
        <v>302</v>
      </c>
      <c r="BI31" t="s">
        <v>297</v>
      </c>
      <c r="BJ31" t="s">
        <v>296</v>
      </c>
      <c r="BK31" t="s">
        <v>296</v>
      </c>
      <c r="BL31" t="s">
        <v>276</v>
      </c>
      <c r="BM31" t="s">
        <v>296</v>
      </c>
    </row>
    <row r="32" spans="1:65">
      <c r="A32" t="s">
        <v>292</v>
      </c>
      <c r="B32" t="s">
        <v>291</v>
      </c>
      <c r="C32" t="s">
        <v>303</v>
      </c>
      <c r="E32" t="s">
        <v>335</v>
      </c>
      <c r="G32" t="s">
        <v>293</v>
      </c>
      <c r="J32" t="s">
        <v>294</v>
      </c>
      <c r="K32" t="s">
        <v>295</v>
      </c>
      <c r="M32" t="s">
        <v>307</v>
      </c>
      <c r="N32" t="s">
        <v>296</v>
      </c>
      <c r="O32" t="s">
        <v>334</v>
      </c>
      <c r="P32" t="s">
        <v>297</v>
      </c>
      <c r="T32" t="s">
        <v>298</v>
      </c>
      <c r="Z32" t="s">
        <v>299</v>
      </c>
      <c r="AF32" t="s">
        <v>280</v>
      </c>
      <c r="AG32" t="s">
        <v>296</v>
      </c>
      <c r="AO32" t="s">
        <v>287</v>
      </c>
      <c r="AT32" t="s">
        <v>296</v>
      </c>
      <c r="AV32" t="s">
        <v>309</v>
      </c>
      <c r="AW32" t="s">
        <v>301</v>
      </c>
      <c r="BC32" t="s">
        <v>302</v>
      </c>
      <c r="BE32" t="s">
        <v>304</v>
      </c>
      <c r="BI32" t="s">
        <v>288</v>
      </c>
      <c r="BJ32" t="s">
        <v>296</v>
      </c>
      <c r="BK32" t="s">
        <v>296</v>
      </c>
      <c r="BL32" t="s">
        <v>276</v>
      </c>
      <c r="BM32" t="s">
        <v>296</v>
      </c>
    </row>
    <row r="33" spans="1:65">
      <c r="A33" t="s">
        <v>281</v>
      </c>
      <c r="B33" t="s">
        <v>288</v>
      </c>
    </row>
    <row r="34" spans="1:65">
      <c r="A34" t="s">
        <v>283</v>
      </c>
      <c r="B34" t="s">
        <v>284</v>
      </c>
      <c r="C34" t="s">
        <v>285</v>
      </c>
      <c r="D34" t="s">
        <v>290</v>
      </c>
      <c r="F34" t="s">
        <v>286</v>
      </c>
      <c r="O34" t="s">
        <v>287</v>
      </c>
    </row>
    <row r="35" spans="1:65">
      <c r="A35" t="s">
        <v>283</v>
      </c>
      <c r="B35" t="s">
        <v>284</v>
      </c>
      <c r="C35" t="s">
        <v>288</v>
      </c>
      <c r="D35" t="s">
        <v>289</v>
      </c>
      <c r="F35" t="s">
        <v>286</v>
      </c>
      <c r="O35" t="s">
        <v>287</v>
      </c>
    </row>
    <row r="36" spans="1:65">
      <c r="A36" t="s">
        <v>292</v>
      </c>
      <c r="B36" t="s">
        <v>291</v>
      </c>
      <c r="C36" t="s">
        <v>282</v>
      </c>
      <c r="E36" t="s">
        <v>338</v>
      </c>
      <c r="G36" t="s">
        <v>293</v>
      </c>
      <c r="J36" t="s">
        <v>294</v>
      </c>
      <c r="K36" t="s">
        <v>295</v>
      </c>
      <c r="M36" t="s">
        <v>307</v>
      </c>
      <c r="N36" t="s">
        <v>296</v>
      </c>
      <c r="O36" t="s">
        <v>339</v>
      </c>
      <c r="P36" t="s">
        <v>297</v>
      </c>
      <c r="T36" t="s">
        <v>298</v>
      </c>
      <c r="Z36" t="s">
        <v>299</v>
      </c>
      <c r="AF36" t="s">
        <v>280</v>
      </c>
      <c r="AG36" t="s">
        <v>296</v>
      </c>
      <c r="AO36" t="s">
        <v>287</v>
      </c>
      <c r="AT36" t="s">
        <v>296</v>
      </c>
      <c r="AV36" t="s">
        <v>300</v>
      </c>
      <c r="AW36" t="s">
        <v>301</v>
      </c>
      <c r="BC36" t="s">
        <v>302</v>
      </c>
      <c r="BI36" t="s">
        <v>297</v>
      </c>
      <c r="BJ36" t="s">
        <v>296</v>
      </c>
      <c r="BK36" t="s">
        <v>296</v>
      </c>
      <c r="BL36" t="s">
        <v>276</v>
      </c>
      <c r="BM36" t="s">
        <v>296</v>
      </c>
    </row>
    <row r="37" spans="1:65">
      <c r="A37" t="s">
        <v>292</v>
      </c>
      <c r="B37" t="s">
        <v>291</v>
      </c>
      <c r="C37" t="s">
        <v>303</v>
      </c>
      <c r="E37" t="s">
        <v>340</v>
      </c>
      <c r="G37" t="s">
        <v>293</v>
      </c>
      <c r="J37" t="s">
        <v>294</v>
      </c>
      <c r="K37" t="s">
        <v>295</v>
      </c>
      <c r="M37" t="s">
        <v>307</v>
      </c>
      <c r="N37" t="s">
        <v>296</v>
      </c>
      <c r="O37" t="s">
        <v>339</v>
      </c>
      <c r="P37" t="s">
        <v>297</v>
      </c>
      <c r="T37" t="s">
        <v>298</v>
      </c>
      <c r="Z37" t="s">
        <v>299</v>
      </c>
      <c r="AF37" t="s">
        <v>280</v>
      </c>
      <c r="AG37" t="s">
        <v>296</v>
      </c>
      <c r="AO37" t="s">
        <v>287</v>
      </c>
      <c r="AT37" t="s">
        <v>296</v>
      </c>
      <c r="AV37" t="s">
        <v>309</v>
      </c>
      <c r="AW37" t="s">
        <v>301</v>
      </c>
      <c r="BC37" t="s">
        <v>302</v>
      </c>
      <c r="BE37" t="s">
        <v>304</v>
      </c>
      <c r="BI37" t="s">
        <v>288</v>
      </c>
      <c r="BJ37" t="s">
        <v>296</v>
      </c>
      <c r="BK37" t="s">
        <v>296</v>
      </c>
      <c r="BL37" t="s">
        <v>276</v>
      </c>
      <c r="BM37" t="s">
        <v>296</v>
      </c>
    </row>
    <row r="38" spans="1:65">
      <c r="A38" t="s">
        <v>281</v>
      </c>
      <c r="B38" t="s">
        <v>321</v>
      </c>
    </row>
    <row r="39" spans="1:65">
      <c r="A39" t="s">
        <v>283</v>
      </c>
      <c r="B39" t="s">
        <v>284</v>
      </c>
      <c r="C39" t="s">
        <v>285</v>
      </c>
      <c r="D39" t="s">
        <v>290</v>
      </c>
      <c r="F39" t="s">
        <v>286</v>
      </c>
      <c r="O39" t="s">
        <v>287</v>
      </c>
    </row>
    <row r="40" spans="1:65">
      <c r="A40" t="s">
        <v>283</v>
      </c>
      <c r="B40" t="s">
        <v>284</v>
      </c>
      <c r="C40" t="s">
        <v>288</v>
      </c>
      <c r="D40" t="s">
        <v>289</v>
      </c>
      <c r="F40" t="s">
        <v>286</v>
      </c>
      <c r="O40" t="s">
        <v>287</v>
      </c>
    </row>
    <row r="41" spans="1:65">
      <c r="A41" t="s">
        <v>292</v>
      </c>
      <c r="B41" t="s">
        <v>291</v>
      </c>
      <c r="C41" t="s">
        <v>282</v>
      </c>
      <c r="E41" t="s">
        <v>336</v>
      </c>
      <c r="G41" t="s">
        <v>293</v>
      </c>
      <c r="J41" t="s">
        <v>294</v>
      </c>
      <c r="K41" t="s">
        <v>295</v>
      </c>
      <c r="M41" t="s">
        <v>307</v>
      </c>
      <c r="N41" t="s">
        <v>296</v>
      </c>
      <c r="O41" t="s">
        <v>337</v>
      </c>
      <c r="P41" t="s">
        <v>297</v>
      </c>
      <c r="T41" t="s">
        <v>298</v>
      </c>
      <c r="Z41" t="s">
        <v>299</v>
      </c>
      <c r="AF41" t="s">
        <v>280</v>
      </c>
      <c r="AG41" t="s">
        <v>296</v>
      </c>
      <c r="AO41" t="s">
        <v>287</v>
      </c>
      <c r="AT41" t="s">
        <v>296</v>
      </c>
      <c r="AV41" t="s">
        <v>300</v>
      </c>
      <c r="AW41" t="s">
        <v>301</v>
      </c>
      <c r="BC41" t="s">
        <v>302</v>
      </c>
      <c r="BI41" t="s">
        <v>297</v>
      </c>
      <c r="BJ41" t="s">
        <v>296</v>
      </c>
      <c r="BK41" t="s">
        <v>296</v>
      </c>
      <c r="BL41" t="s">
        <v>276</v>
      </c>
      <c r="BM41" t="s">
        <v>296</v>
      </c>
    </row>
    <row r="42" spans="1:65">
      <c r="A42" t="s">
        <v>292</v>
      </c>
      <c r="B42" t="s">
        <v>291</v>
      </c>
      <c r="C42" t="s">
        <v>303</v>
      </c>
      <c r="E42" t="s">
        <v>373</v>
      </c>
      <c r="G42" t="s">
        <v>293</v>
      </c>
      <c r="J42" t="s">
        <v>294</v>
      </c>
      <c r="K42" t="s">
        <v>295</v>
      </c>
      <c r="M42" t="s">
        <v>307</v>
      </c>
      <c r="N42" t="s">
        <v>296</v>
      </c>
      <c r="O42" t="s">
        <v>337</v>
      </c>
      <c r="P42" t="s">
        <v>297</v>
      </c>
      <c r="T42" t="s">
        <v>298</v>
      </c>
      <c r="Z42" t="s">
        <v>299</v>
      </c>
      <c r="AF42" t="s">
        <v>280</v>
      </c>
      <c r="AG42" t="s">
        <v>296</v>
      </c>
      <c r="AO42" t="s">
        <v>287</v>
      </c>
      <c r="AT42" t="s">
        <v>296</v>
      </c>
      <c r="AV42" t="s">
        <v>309</v>
      </c>
      <c r="AW42" t="s">
        <v>301</v>
      </c>
      <c r="BC42" t="s">
        <v>302</v>
      </c>
      <c r="BE42" t="s">
        <v>304</v>
      </c>
      <c r="BI42" t="s">
        <v>288</v>
      </c>
      <c r="BJ42" t="s">
        <v>296</v>
      </c>
      <c r="BK42" t="s">
        <v>296</v>
      </c>
      <c r="BL42" t="s">
        <v>276</v>
      </c>
      <c r="BM42" t="s">
        <v>296</v>
      </c>
    </row>
    <row r="43" spans="1:65">
      <c r="A43" t="s">
        <v>281</v>
      </c>
      <c r="B43" t="s">
        <v>284</v>
      </c>
    </row>
    <row r="44" spans="1:65">
      <c r="A44" t="s">
        <v>283</v>
      </c>
      <c r="B44" t="s">
        <v>284</v>
      </c>
      <c r="C44" t="s">
        <v>285</v>
      </c>
      <c r="D44" t="s">
        <v>290</v>
      </c>
      <c r="F44" t="s">
        <v>286</v>
      </c>
      <c r="O44" t="s">
        <v>287</v>
      </c>
    </row>
    <row r="45" spans="1:65">
      <c r="A45" t="s">
        <v>283</v>
      </c>
      <c r="B45" t="s">
        <v>284</v>
      </c>
      <c r="C45" t="s">
        <v>288</v>
      </c>
      <c r="D45" t="s">
        <v>289</v>
      </c>
      <c r="F45" t="s">
        <v>286</v>
      </c>
      <c r="O45" t="s">
        <v>287</v>
      </c>
    </row>
    <row r="46" spans="1:65">
      <c r="A46" t="s">
        <v>292</v>
      </c>
      <c r="B46" t="s">
        <v>291</v>
      </c>
      <c r="C46" t="s">
        <v>282</v>
      </c>
      <c r="E46" t="s">
        <v>341</v>
      </c>
      <c r="G46" t="s">
        <v>293</v>
      </c>
      <c r="J46" t="s">
        <v>294</v>
      </c>
      <c r="K46" t="s">
        <v>295</v>
      </c>
      <c r="M46" t="s">
        <v>307</v>
      </c>
      <c r="N46" t="s">
        <v>296</v>
      </c>
      <c r="O46" t="s">
        <v>342</v>
      </c>
      <c r="P46" t="s">
        <v>297</v>
      </c>
      <c r="T46" t="s">
        <v>298</v>
      </c>
      <c r="Z46" t="s">
        <v>299</v>
      </c>
      <c r="AF46" t="s">
        <v>280</v>
      </c>
      <c r="AG46" t="s">
        <v>296</v>
      </c>
      <c r="AO46" t="s">
        <v>287</v>
      </c>
      <c r="AT46" t="s">
        <v>296</v>
      </c>
      <c r="AV46" t="s">
        <v>300</v>
      </c>
      <c r="AW46" t="s">
        <v>301</v>
      </c>
      <c r="BC46" t="s">
        <v>302</v>
      </c>
      <c r="BI46" t="s">
        <v>297</v>
      </c>
      <c r="BJ46" t="s">
        <v>296</v>
      </c>
      <c r="BK46" t="s">
        <v>296</v>
      </c>
      <c r="BL46" t="s">
        <v>276</v>
      </c>
      <c r="BM46" t="s">
        <v>296</v>
      </c>
    </row>
    <row r="47" spans="1:65">
      <c r="A47" t="s">
        <v>292</v>
      </c>
      <c r="B47" t="s">
        <v>291</v>
      </c>
      <c r="C47" t="s">
        <v>303</v>
      </c>
      <c r="E47" t="s">
        <v>343</v>
      </c>
      <c r="G47" t="s">
        <v>293</v>
      </c>
      <c r="J47" t="s">
        <v>294</v>
      </c>
      <c r="K47" t="s">
        <v>295</v>
      </c>
      <c r="M47" t="s">
        <v>307</v>
      </c>
      <c r="N47" t="s">
        <v>296</v>
      </c>
      <c r="O47" t="s">
        <v>342</v>
      </c>
      <c r="P47" t="s">
        <v>297</v>
      </c>
      <c r="T47" t="s">
        <v>298</v>
      </c>
      <c r="Z47" t="s">
        <v>299</v>
      </c>
      <c r="AF47" t="s">
        <v>280</v>
      </c>
      <c r="AG47" t="s">
        <v>296</v>
      </c>
      <c r="AO47" t="s">
        <v>287</v>
      </c>
      <c r="AT47" t="s">
        <v>296</v>
      </c>
      <c r="AV47" t="s">
        <v>309</v>
      </c>
      <c r="AW47" t="s">
        <v>301</v>
      </c>
      <c r="BC47" t="s">
        <v>302</v>
      </c>
      <c r="BE47" t="s">
        <v>304</v>
      </c>
      <c r="BI47" t="s">
        <v>288</v>
      </c>
      <c r="BJ47" t="s">
        <v>296</v>
      </c>
      <c r="BK47" t="s">
        <v>296</v>
      </c>
      <c r="BL47" t="s">
        <v>276</v>
      </c>
      <c r="BM47" t="s">
        <v>296</v>
      </c>
    </row>
    <row r="48" spans="1:65">
      <c r="A48" t="s">
        <v>281</v>
      </c>
      <c r="B48" t="s">
        <v>322</v>
      </c>
    </row>
    <row r="49" spans="1:65">
      <c r="A49" t="s">
        <v>283</v>
      </c>
      <c r="B49" t="s">
        <v>284</v>
      </c>
      <c r="C49" t="s">
        <v>285</v>
      </c>
      <c r="D49" t="s">
        <v>290</v>
      </c>
      <c r="F49" t="s">
        <v>286</v>
      </c>
      <c r="O49" t="s">
        <v>287</v>
      </c>
    </row>
    <row r="50" spans="1:65">
      <c r="A50" t="s">
        <v>283</v>
      </c>
      <c r="B50" t="s">
        <v>284</v>
      </c>
      <c r="C50" t="s">
        <v>288</v>
      </c>
      <c r="D50" t="s">
        <v>289</v>
      </c>
      <c r="F50" t="s">
        <v>286</v>
      </c>
      <c r="O50" t="s">
        <v>287</v>
      </c>
    </row>
    <row r="51" spans="1:65">
      <c r="A51" t="s">
        <v>292</v>
      </c>
      <c r="B51" t="s">
        <v>291</v>
      </c>
      <c r="C51" t="s">
        <v>282</v>
      </c>
      <c r="E51" t="s">
        <v>344</v>
      </c>
      <c r="G51" t="s">
        <v>293</v>
      </c>
      <c r="J51" t="s">
        <v>294</v>
      </c>
      <c r="K51" t="s">
        <v>295</v>
      </c>
      <c r="M51" t="s">
        <v>307</v>
      </c>
      <c r="N51" t="s">
        <v>296</v>
      </c>
      <c r="O51" t="s">
        <v>345</v>
      </c>
      <c r="P51" t="s">
        <v>297</v>
      </c>
      <c r="T51" t="s">
        <v>298</v>
      </c>
      <c r="Z51" t="s">
        <v>299</v>
      </c>
      <c r="AF51" t="s">
        <v>280</v>
      </c>
      <c r="AG51" t="s">
        <v>296</v>
      </c>
      <c r="AO51" t="s">
        <v>287</v>
      </c>
      <c r="AT51" t="s">
        <v>296</v>
      </c>
      <c r="AV51" t="s">
        <v>300</v>
      </c>
      <c r="AW51" t="s">
        <v>301</v>
      </c>
      <c r="BC51" t="s">
        <v>302</v>
      </c>
      <c r="BI51" t="s">
        <v>297</v>
      </c>
      <c r="BJ51" t="s">
        <v>296</v>
      </c>
      <c r="BK51" t="s">
        <v>296</v>
      </c>
      <c r="BL51" t="s">
        <v>276</v>
      </c>
      <c r="BM51" t="s">
        <v>296</v>
      </c>
    </row>
    <row r="52" spans="1:65">
      <c r="A52" t="s">
        <v>292</v>
      </c>
      <c r="B52" t="s">
        <v>291</v>
      </c>
      <c r="C52" t="s">
        <v>303</v>
      </c>
      <c r="E52" t="s">
        <v>346</v>
      </c>
      <c r="G52" t="s">
        <v>293</v>
      </c>
      <c r="J52" t="s">
        <v>294</v>
      </c>
      <c r="K52" t="s">
        <v>295</v>
      </c>
      <c r="M52" t="s">
        <v>307</v>
      </c>
      <c r="N52" t="s">
        <v>296</v>
      </c>
      <c r="O52" t="s">
        <v>345</v>
      </c>
      <c r="P52" t="s">
        <v>297</v>
      </c>
      <c r="T52" t="s">
        <v>298</v>
      </c>
      <c r="Z52" t="s">
        <v>299</v>
      </c>
      <c r="AF52" t="s">
        <v>280</v>
      </c>
      <c r="AG52" t="s">
        <v>296</v>
      </c>
      <c r="AO52" t="s">
        <v>287</v>
      </c>
      <c r="AT52" t="s">
        <v>296</v>
      </c>
      <c r="AV52" t="s">
        <v>309</v>
      </c>
      <c r="AW52" t="s">
        <v>301</v>
      </c>
      <c r="BC52" t="s">
        <v>302</v>
      </c>
      <c r="BE52" t="s">
        <v>304</v>
      </c>
      <c r="BI52" t="s">
        <v>288</v>
      </c>
      <c r="BJ52" t="s">
        <v>296</v>
      </c>
      <c r="BK52" t="s">
        <v>296</v>
      </c>
      <c r="BL52" t="s">
        <v>276</v>
      </c>
      <c r="BM52" t="s">
        <v>296</v>
      </c>
    </row>
    <row r="53" spans="1:65">
      <c r="A53" t="s">
        <v>281</v>
      </c>
      <c r="B53" t="s">
        <v>323</v>
      </c>
    </row>
    <row r="54" spans="1:65">
      <c r="A54" t="s">
        <v>283</v>
      </c>
      <c r="B54" t="s">
        <v>284</v>
      </c>
      <c r="C54" t="s">
        <v>285</v>
      </c>
      <c r="D54" t="s">
        <v>290</v>
      </c>
      <c r="F54" t="s">
        <v>286</v>
      </c>
      <c r="O54" t="s">
        <v>287</v>
      </c>
    </row>
    <row r="55" spans="1:65">
      <c r="A55" t="s">
        <v>283</v>
      </c>
      <c r="B55" t="s">
        <v>284</v>
      </c>
      <c r="C55" t="s">
        <v>288</v>
      </c>
      <c r="D55" t="s">
        <v>289</v>
      </c>
      <c r="F55" t="s">
        <v>286</v>
      </c>
      <c r="O55" t="s">
        <v>287</v>
      </c>
    </row>
    <row r="56" spans="1:65">
      <c r="A56" t="s">
        <v>292</v>
      </c>
      <c r="B56" t="s">
        <v>291</v>
      </c>
      <c r="C56" t="s">
        <v>282</v>
      </c>
      <c r="E56" t="s">
        <v>347</v>
      </c>
      <c r="G56" t="s">
        <v>293</v>
      </c>
      <c r="J56" t="s">
        <v>294</v>
      </c>
      <c r="K56" t="s">
        <v>295</v>
      </c>
      <c r="M56" t="s">
        <v>307</v>
      </c>
      <c r="N56" t="s">
        <v>296</v>
      </c>
      <c r="O56" t="s">
        <v>348</v>
      </c>
      <c r="P56" t="s">
        <v>297</v>
      </c>
      <c r="T56" t="s">
        <v>298</v>
      </c>
      <c r="Z56" t="s">
        <v>299</v>
      </c>
      <c r="AF56" t="s">
        <v>280</v>
      </c>
      <c r="AG56" t="s">
        <v>296</v>
      </c>
      <c r="AO56" t="s">
        <v>287</v>
      </c>
      <c r="AT56" t="s">
        <v>296</v>
      </c>
      <c r="AV56" t="s">
        <v>300</v>
      </c>
      <c r="AW56" t="s">
        <v>301</v>
      </c>
      <c r="BC56" t="s">
        <v>302</v>
      </c>
      <c r="BI56" t="s">
        <v>297</v>
      </c>
      <c r="BJ56" t="s">
        <v>296</v>
      </c>
      <c r="BK56" t="s">
        <v>296</v>
      </c>
      <c r="BL56" t="s">
        <v>276</v>
      </c>
      <c r="BM56" t="s">
        <v>296</v>
      </c>
    </row>
    <row r="57" spans="1:65">
      <c r="A57" t="s">
        <v>292</v>
      </c>
      <c r="B57" t="s">
        <v>291</v>
      </c>
      <c r="C57" t="s">
        <v>303</v>
      </c>
      <c r="E57" t="s">
        <v>349</v>
      </c>
      <c r="G57" t="s">
        <v>293</v>
      </c>
      <c r="J57" t="s">
        <v>294</v>
      </c>
      <c r="K57" t="s">
        <v>295</v>
      </c>
      <c r="M57" t="s">
        <v>307</v>
      </c>
      <c r="N57" t="s">
        <v>296</v>
      </c>
      <c r="O57" t="s">
        <v>348</v>
      </c>
      <c r="P57" t="s">
        <v>297</v>
      </c>
      <c r="T57" t="s">
        <v>298</v>
      </c>
      <c r="Z57" t="s">
        <v>299</v>
      </c>
      <c r="AF57" t="s">
        <v>280</v>
      </c>
      <c r="AG57" t="s">
        <v>296</v>
      </c>
      <c r="AO57" t="s">
        <v>287</v>
      </c>
      <c r="AT57" t="s">
        <v>296</v>
      </c>
      <c r="AV57" t="s">
        <v>309</v>
      </c>
      <c r="AW57" t="s">
        <v>301</v>
      </c>
      <c r="BC57" t="s">
        <v>302</v>
      </c>
      <c r="BE57" t="s">
        <v>304</v>
      </c>
      <c r="BI57" t="s">
        <v>288</v>
      </c>
      <c r="BJ57" t="s">
        <v>296</v>
      </c>
      <c r="BK57" t="s">
        <v>296</v>
      </c>
      <c r="BL57" t="s">
        <v>276</v>
      </c>
      <c r="BM57" t="s">
        <v>296</v>
      </c>
    </row>
    <row r="58" spans="1:65">
      <c r="A58" t="s">
        <v>281</v>
      </c>
      <c r="B58" t="s">
        <v>324</v>
      </c>
    </row>
    <row r="59" spans="1:65">
      <c r="A59" t="s">
        <v>283</v>
      </c>
      <c r="B59" t="s">
        <v>284</v>
      </c>
      <c r="C59" t="s">
        <v>285</v>
      </c>
      <c r="D59" t="s">
        <v>290</v>
      </c>
      <c r="F59" t="s">
        <v>286</v>
      </c>
      <c r="O59" t="s">
        <v>287</v>
      </c>
    </row>
    <row r="60" spans="1:65">
      <c r="A60" t="s">
        <v>283</v>
      </c>
      <c r="B60" t="s">
        <v>284</v>
      </c>
      <c r="C60" t="s">
        <v>288</v>
      </c>
      <c r="D60" t="s">
        <v>289</v>
      </c>
      <c r="F60" t="s">
        <v>286</v>
      </c>
      <c r="O60" t="s">
        <v>287</v>
      </c>
    </row>
    <row r="61" spans="1:65">
      <c r="A61" t="s">
        <v>292</v>
      </c>
      <c r="B61" t="s">
        <v>291</v>
      </c>
      <c r="C61" t="s">
        <v>282</v>
      </c>
      <c r="E61" t="s">
        <v>350</v>
      </c>
      <c r="G61" t="s">
        <v>293</v>
      </c>
      <c r="J61" t="s">
        <v>294</v>
      </c>
      <c r="K61" t="s">
        <v>295</v>
      </c>
      <c r="M61" t="s">
        <v>307</v>
      </c>
      <c r="N61" t="s">
        <v>296</v>
      </c>
      <c r="O61" t="s">
        <v>351</v>
      </c>
      <c r="P61" t="s">
        <v>297</v>
      </c>
      <c r="T61" t="s">
        <v>298</v>
      </c>
      <c r="Z61" t="s">
        <v>299</v>
      </c>
      <c r="AF61" t="s">
        <v>280</v>
      </c>
      <c r="AG61" t="s">
        <v>296</v>
      </c>
      <c r="AO61" t="s">
        <v>287</v>
      </c>
      <c r="AT61" t="s">
        <v>296</v>
      </c>
      <c r="AV61" t="s">
        <v>300</v>
      </c>
      <c r="AW61" t="s">
        <v>301</v>
      </c>
      <c r="BC61" t="s">
        <v>302</v>
      </c>
      <c r="BI61" t="s">
        <v>297</v>
      </c>
      <c r="BJ61" t="s">
        <v>296</v>
      </c>
      <c r="BK61" t="s">
        <v>296</v>
      </c>
      <c r="BL61" t="s">
        <v>276</v>
      </c>
      <c r="BM61" t="s">
        <v>296</v>
      </c>
    </row>
    <row r="62" spans="1:65">
      <c r="A62" t="s">
        <v>292</v>
      </c>
      <c r="B62" t="s">
        <v>291</v>
      </c>
      <c r="C62" t="s">
        <v>303</v>
      </c>
      <c r="E62" t="s">
        <v>352</v>
      </c>
      <c r="G62" t="s">
        <v>293</v>
      </c>
      <c r="J62" t="s">
        <v>294</v>
      </c>
      <c r="K62" t="s">
        <v>295</v>
      </c>
      <c r="M62" t="s">
        <v>307</v>
      </c>
      <c r="N62" t="s">
        <v>296</v>
      </c>
      <c r="O62" t="s">
        <v>351</v>
      </c>
      <c r="P62" t="s">
        <v>297</v>
      </c>
      <c r="T62" t="s">
        <v>298</v>
      </c>
      <c r="Z62" t="s">
        <v>299</v>
      </c>
      <c r="AF62" t="s">
        <v>280</v>
      </c>
      <c r="AG62" t="s">
        <v>296</v>
      </c>
      <c r="AO62" t="s">
        <v>287</v>
      </c>
      <c r="AT62" t="s">
        <v>296</v>
      </c>
      <c r="AV62" t="s">
        <v>309</v>
      </c>
      <c r="AW62" t="s">
        <v>301</v>
      </c>
      <c r="BC62" t="s">
        <v>302</v>
      </c>
      <c r="BE62" t="s">
        <v>304</v>
      </c>
      <c r="BI62" t="s">
        <v>288</v>
      </c>
      <c r="BJ62" t="s">
        <v>296</v>
      </c>
      <c r="BK62" t="s">
        <v>296</v>
      </c>
      <c r="BL62" t="s">
        <v>276</v>
      </c>
      <c r="BM62" t="s">
        <v>296</v>
      </c>
    </row>
    <row r="63" spans="1:65">
      <c r="A63" t="s">
        <v>281</v>
      </c>
      <c r="B63" t="s">
        <v>325</v>
      </c>
    </row>
    <row r="64" spans="1:65">
      <c r="A64" t="s">
        <v>283</v>
      </c>
      <c r="B64" t="s">
        <v>284</v>
      </c>
      <c r="C64" t="s">
        <v>285</v>
      </c>
      <c r="D64" t="s">
        <v>290</v>
      </c>
      <c r="F64" t="s">
        <v>286</v>
      </c>
      <c r="O64" t="s">
        <v>287</v>
      </c>
    </row>
    <row r="65" spans="1:65">
      <c r="A65" t="s">
        <v>283</v>
      </c>
      <c r="B65" t="s">
        <v>284</v>
      </c>
      <c r="C65" t="s">
        <v>288</v>
      </c>
      <c r="D65" t="s">
        <v>289</v>
      </c>
      <c r="F65" t="s">
        <v>286</v>
      </c>
      <c r="O65" t="s">
        <v>287</v>
      </c>
    </row>
    <row r="66" spans="1:65">
      <c r="A66" t="s">
        <v>292</v>
      </c>
      <c r="B66" t="s">
        <v>291</v>
      </c>
      <c r="C66" t="s">
        <v>282</v>
      </c>
      <c r="E66" t="s">
        <v>353</v>
      </c>
      <c r="G66" t="s">
        <v>293</v>
      </c>
      <c r="J66" t="s">
        <v>294</v>
      </c>
      <c r="K66" t="s">
        <v>295</v>
      </c>
      <c r="M66" t="s">
        <v>307</v>
      </c>
      <c r="N66" t="s">
        <v>296</v>
      </c>
      <c r="O66" t="s">
        <v>354</v>
      </c>
      <c r="P66" t="s">
        <v>297</v>
      </c>
      <c r="T66" t="s">
        <v>298</v>
      </c>
      <c r="Z66" t="s">
        <v>299</v>
      </c>
      <c r="AF66" t="s">
        <v>280</v>
      </c>
      <c r="AG66" t="s">
        <v>296</v>
      </c>
      <c r="AO66" t="s">
        <v>287</v>
      </c>
      <c r="AT66" t="s">
        <v>296</v>
      </c>
      <c r="AV66" t="s">
        <v>300</v>
      </c>
      <c r="AW66" t="s">
        <v>301</v>
      </c>
      <c r="BC66" t="s">
        <v>302</v>
      </c>
      <c r="BI66" t="s">
        <v>297</v>
      </c>
      <c r="BJ66" t="s">
        <v>296</v>
      </c>
      <c r="BK66" t="s">
        <v>296</v>
      </c>
      <c r="BL66" t="s">
        <v>276</v>
      </c>
      <c r="BM66" t="s">
        <v>296</v>
      </c>
    </row>
    <row r="67" spans="1:65">
      <c r="A67" t="s">
        <v>292</v>
      </c>
      <c r="B67" t="s">
        <v>291</v>
      </c>
      <c r="C67" t="s">
        <v>303</v>
      </c>
      <c r="E67" t="s">
        <v>355</v>
      </c>
      <c r="G67" t="s">
        <v>293</v>
      </c>
      <c r="J67" t="s">
        <v>294</v>
      </c>
      <c r="K67" t="s">
        <v>295</v>
      </c>
      <c r="M67" t="s">
        <v>307</v>
      </c>
      <c r="N67" t="s">
        <v>296</v>
      </c>
      <c r="O67" t="s">
        <v>354</v>
      </c>
      <c r="P67" t="s">
        <v>297</v>
      </c>
      <c r="T67" t="s">
        <v>298</v>
      </c>
      <c r="Z67" t="s">
        <v>299</v>
      </c>
      <c r="AF67" t="s">
        <v>280</v>
      </c>
      <c r="AG67" t="s">
        <v>296</v>
      </c>
      <c r="AO67" t="s">
        <v>287</v>
      </c>
      <c r="AT67" t="s">
        <v>296</v>
      </c>
      <c r="AV67" t="s">
        <v>309</v>
      </c>
      <c r="AW67" t="s">
        <v>301</v>
      </c>
      <c r="BC67" t="s">
        <v>302</v>
      </c>
      <c r="BE67" t="s">
        <v>304</v>
      </c>
      <c r="BI67" t="s">
        <v>288</v>
      </c>
      <c r="BJ67" t="s">
        <v>296</v>
      </c>
      <c r="BK67" t="s">
        <v>296</v>
      </c>
      <c r="BL67" t="s">
        <v>276</v>
      </c>
      <c r="BM67" t="s">
        <v>296</v>
      </c>
    </row>
    <row r="68" spans="1:65">
      <c r="A68" t="s">
        <v>281</v>
      </c>
      <c r="B68" t="s">
        <v>326</v>
      </c>
    </row>
    <row r="69" spans="1:65">
      <c r="A69" t="s">
        <v>283</v>
      </c>
      <c r="B69" t="s">
        <v>284</v>
      </c>
      <c r="C69" t="s">
        <v>285</v>
      </c>
      <c r="D69" t="s">
        <v>290</v>
      </c>
      <c r="F69" t="s">
        <v>286</v>
      </c>
      <c r="O69" t="s">
        <v>287</v>
      </c>
    </row>
    <row r="70" spans="1:65">
      <c r="A70" t="s">
        <v>283</v>
      </c>
      <c r="B70" t="s">
        <v>284</v>
      </c>
      <c r="C70" t="s">
        <v>288</v>
      </c>
      <c r="D70" t="s">
        <v>289</v>
      </c>
      <c r="F70" t="s">
        <v>286</v>
      </c>
      <c r="O70" t="s">
        <v>287</v>
      </c>
    </row>
    <row r="71" spans="1:65">
      <c r="A71" t="s">
        <v>292</v>
      </c>
      <c r="B71" t="s">
        <v>291</v>
      </c>
      <c r="C71" t="s">
        <v>282</v>
      </c>
      <c r="E71" t="s">
        <v>356</v>
      </c>
      <c r="G71" t="s">
        <v>293</v>
      </c>
      <c r="J71" t="s">
        <v>294</v>
      </c>
      <c r="K71" t="s">
        <v>295</v>
      </c>
      <c r="M71" t="s">
        <v>307</v>
      </c>
      <c r="N71" t="s">
        <v>296</v>
      </c>
      <c r="O71" t="s">
        <v>357</v>
      </c>
      <c r="P71" t="s">
        <v>297</v>
      </c>
      <c r="T71" t="s">
        <v>298</v>
      </c>
      <c r="Z71" t="s">
        <v>299</v>
      </c>
      <c r="AF71" t="s">
        <v>280</v>
      </c>
      <c r="AG71" t="s">
        <v>296</v>
      </c>
      <c r="AO71" t="s">
        <v>287</v>
      </c>
      <c r="AT71" t="s">
        <v>296</v>
      </c>
      <c r="AV71" t="s">
        <v>300</v>
      </c>
      <c r="AW71" t="s">
        <v>301</v>
      </c>
      <c r="BC71" t="s">
        <v>302</v>
      </c>
      <c r="BI71" t="s">
        <v>297</v>
      </c>
      <c r="BJ71" t="s">
        <v>296</v>
      </c>
      <c r="BK71" t="s">
        <v>296</v>
      </c>
      <c r="BL71" t="s">
        <v>276</v>
      </c>
      <c r="BM71" t="s">
        <v>296</v>
      </c>
    </row>
    <row r="72" spans="1:65">
      <c r="A72" t="s">
        <v>292</v>
      </c>
      <c r="B72" t="s">
        <v>291</v>
      </c>
      <c r="C72" t="s">
        <v>303</v>
      </c>
      <c r="E72" t="s">
        <v>358</v>
      </c>
      <c r="G72" t="s">
        <v>293</v>
      </c>
      <c r="J72" t="s">
        <v>294</v>
      </c>
      <c r="K72" t="s">
        <v>295</v>
      </c>
      <c r="M72" t="s">
        <v>307</v>
      </c>
      <c r="N72" t="s">
        <v>296</v>
      </c>
      <c r="O72" t="s">
        <v>357</v>
      </c>
      <c r="P72" t="s">
        <v>297</v>
      </c>
      <c r="T72" t="s">
        <v>298</v>
      </c>
      <c r="Z72" t="s">
        <v>299</v>
      </c>
      <c r="AF72" t="s">
        <v>280</v>
      </c>
      <c r="AG72" t="s">
        <v>296</v>
      </c>
      <c r="AO72" t="s">
        <v>287</v>
      </c>
      <c r="AT72" t="s">
        <v>296</v>
      </c>
      <c r="AV72" t="s">
        <v>309</v>
      </c>
      <c r="AW72" t="s">
        <v>301</v>
      </c>
      <c r="BC72" t="s">
        <v>302</v>
      </c>
      <c r="BE72" t="s">
        <v>304</v>
      </c>
      <c r="BI72" t="s">
        <v>288</v>
      </c>
      <c r="BJ72" t="s">
        <v>296</v>
      </c>
      <c r="BK72" t="s">
        <v>296</v>
      </c>
      <c r="BL72" t="s">
        <v>276</v>
      </c>
      <c r="BM72" t="s">
        <v>296</v>
      </c>
    </row>
    <row r="73" spans="1:65">
      <c r="A73" t="s">
        <v>281</v>
      </c>
      <c r="B73" t="s">
        <v>327</v>
      </c>
    </row>
    <row r="74" spans="1:65">
      <c r="A74" t="s">
        <v>283</v>
      </c>
      <c r="B74" t="s">
        <v>284</v>
      </c>
      <c r="C74" t="s">
        <v>285</v>
      </c>
      <c r="D74" t="s">
        <v>290</v>
      </c>
      <c r="F74" t="s">
        <v>286</v>
      </c>
      <c r="O74" t="s">
        <v>287</v>
      </c>
    </row>
    <row r="75" spans="1:65">
      <c r="A75" t="s">
        <v>283</v>
      </c>
      <c r="B75" t="s">
        <v>284</v>
      </c>
      <c r="C75" t="s">
        <v>288</v>
      </c>
      <c r="D75" t="s">
        <v>289</v>
      </c>
      <c r="F75" t="s">
        <v>286</v>
      </c>
      <c r="O75" t="s">
        <v>287</v>
      </c>
    </row>
    <row r="76" spans="1:65">
      <c r="A76" t="s">
        <v>292</v>
      </c>
      <c r="B76" t="s">
        <v>291</v>
      </c>
      <c r="C76" t="s">
        <v>282</v>
      </c>
      <c r="E76" t="s">
        <v>359</v>
      </c>
      <c r="G76" t="s">
        <v>293</v>
      </c>
      <c r="J76" t="s">
        <v>294</v>
      </c>
      <c r="K76" t="s">
        <v>295</v>
      </c>
      <c r="M76" t="s">
        <v>307</v>
      </c>
      <c r="N76" t="s">
        <v>296</v>
      </c>
      <c r="O76" t="s">
        <v>360</v>
      </c>
      <c r="P76" t="s">
        <v>297</v>
      </c>
      <c r="T76" t="s">
        <v>298</v>
      </c>
      <c r="Z76" t="s">
        <v>299</v>
      </c>
      <c r="AF76" t="s">
        <v>280</v>
      </c>
      <c r="AG76" t="s">
        <v>296</v>
      </c>
      <c r="AO76" t="s">
        <v>287</v>
      </c>
      <c r="AT76" t="s">
        <v>296</v>
      </c>
      <c r="AV76" t="s">
        <v>300</v>
      </c>
      <c r="AW76" t="s">
        <v>301</v>
      </c>
      <c r="BC76" t="s">
        <v>302</v>
      </c>
      <c r="BI76" t="s">
        <v>297</v>
      </c>
      <c r="BJ76" t="s">
        <v>296</v>
      </c>
      <c r="BK76" t="s">
        <v>296</v>
      </c>
      <c r="BL76" t="s">
        <v>276</v>
      </c>
      <c r="BM76" t="s">
        <v>296</v>
      </c>
    </row>
    <row r="77" spans="1:65">
      <c r="A77" t="s">
        <v>292</v>
      </c>
      <c r="B77" t="s">
        <v>291</v>
      </c>
      <c r="C77" t="s">
        <v>303</v>
      </c>
      <c r="E77" t="s">
        <v>361</v>
      </c>
      <c r="G77" t="s">
        <v>293</v>
      </c>
      <c r="J77" t="s">
        <v>294</v>
      </c>
      <c r="K77" t="s">
        <v>295</v>
      </c>
      <c r="M77" t="s">
        <v>307</v>
      </c>
      <c r="N77" t="s">
        <v>296</v>
      </c>
      <c r="O77" t="s">
        <v>360</v>
      </c>
      <c r="P77" t="s">
        <v>297</v>
      </c>
      <c r="T77" t="s">
        <v>298</v>
      </c>
      <c r="Z77" t="s">
        <v>299</v>
      </c>
      <c r="AF77" t="s">
        <v>280</v>
      </c>
      <c r="AG77" t="s">
        <v>296</v>
      </c>
      <c r="AO77" t="s">
        <v>287</v>
      </c>
      <c r="AT77" t="s">
        <v>296</v>
      </c>
      <c r="AV77" t="s">
        <v>309</v>
      </c>
      <c r="AW77" t="s">
        <v>301</v>
      </c>
      <c r="BC77" t="s">
        <v>302</v>
      </c>
      <c r="BE77" t="s">
        <v>304</v>
      </c>
      <c r="BI77" t="s">
        <v>288</v>
      </c>
      <c r="BJ77" t="s">
        <v>296</v>
      </c>
      <c r="BK77" t="s">
        <v>296</v>
      </c>
      <c r="BL77" t="s">
        <v>276</v>
      </c>
      <c r="BM77" t="s">
        <v>296</v>
      </c>
    </row>
    <row r="78" spans="1:65">
      <c r="A78" t="s">
        <v>281</v>
      </c>
      <c r="B78" t="s">
        <v>328</v>
      </c>
    </row>
    <row r="79" spans="1:65">
      <c r="A79" t="s">
        <v>283</v>
      </c>
      <c r="B79" t="s">
        <v>284</v>
      </c>
      <c r="C79" t="s">
        <v>285</v>
      </c>
      <c r="D79" t="s">
        <v>290</v>
      </c>
      <c r="F79" t="s">
        <v>286</v>
      </c>
      <c r="O79" t="s">
        <v>287</v>
      </c>
    </row>
    <row r="80" spans="1:65">
      <c r="A80" t="s">
        <v>283</v>
      </c>
      <c r="B80" t="s">
        <v>284</v>
      </c>
      <c r="C80" t="s">
        <v>288</v>
      </c>
      <c r="D80" t="s">
        <v>289</v>
      </c>
      <c r="F80" t="s">
        <v>286</v>
      </c>
      <c r="O80" t="s">
        <v>287</v>
      </c>
    </row>
    <row r="81" spans="1:65">
      <c r="A81" t="s">
        <v>292</v>
      </c>
      <c r="B81" t="s">
        <v>291</v>
      </c>
      <c r="C81" t="s">
        <v>282</v>
      </c>
      <c r="E81" t="s">
        <v>362</v>
      </c>
      <c r="G81" t="s">
        <v>293</v>
      </c>
      <c r="J81" t="s">
        <v>294</v>
      </c>
      <c r="K81" t="s">
        <v>295</v>
      </c>
      <c r="M81" t="s">
        <v>307</v>
      </c>
      <c r="N81" t="s">
        <v>296</v>
      </c>
      <c r="O81" t="s">
        <v>363</v>
      </c>
      <c r="P81" t="s">
        <v>297</v>
      </c>
      <c r="T81" t="s">
        <v>298</v>
      </c>
      <c r="Z81" t="s">
        <v>299</v>
      </c>
      <c r="AF81" t="s">
        <v>280</v>
      </c>
      <c r="AG81" t="s">
        <v>296</v>
      </c>
      <c r="AO81" t="s">
        <v>287</v>
      </c>
      <c r="AT81" t="s">
        <v>296</v>
      </c>
      <c r="AV81" t="s">
        <v>300</v>
      </c>
      <c r="AW81" t="s">
        <v>301</v>
      </c>
      <c r="BC81" t="s">
        <v>302</v>
      </c>
      <c r="BI81" t="s">
        <v>297</v>
      </c>
      <c r="BJ81" t="s">
        <v>296</v>
      </c>
      <c r="BK81" t="s">
        <v>296</v>
      </c>
      <c r="BL81" t="s">
        <v>276</v>
      </c>
      <c r="BM81" t="s">
        <v>296</v>
      </c>
    </row>
    <row r="82" spans="1:65">
      <c r="A82" t="s">
        <v>292</v>
      </c>
      <c r="B82" t="s">
        <v>291</v>
      </c>
      <c r="C82" t="s">
        <v>303</v>
      </c>
      <c r="E82" t="s">
        <v>364</v>
      </c>
      <c r="G82" t="s">
        <v>293</v>
      </c>
      <c r="J82" t="s">
        <v>294</v>
      </c>
      <c r="K82" t="s">
        <v>295</v>
      </c>
      <c r="M82" t="s">
        <v>307</v>
      </c>
      <c r="N82" t="s">
        <v>296</v>
      </c>
      <c r="O82" t="s">
        <v>363</v>
      </c>
      <c r="P82" t="s">
        <v>297</v>
      </c>
      <c r="T82" t="s">
        <v>298</v>
      </c>
      <c r="Z82" t="s">
        <v>299</v>
      </c>
      <c r="AF82" t="s">
        <v>280</v>
      </c>
      <c r="AG82" t="s">
        <v>296</v>
      </c>
      <c r="AO82" t="s">
        <v>287</v>
      </c>
      <c r="AT82" t="s">
        <v>296</v>
      </c>
      <c r="AV82" t="s">
        <v>309</v>
      </c>
      <c r="AW82" t="s">
        <v>301</v>
      </c>
      <c r="BC82" t="s">
        <v>302</v>
      </c>
      <c r="BE82" t="s">
        <v>304</v>
      </c>
      <c r="BI82" t="s">
        <v>288</v>
      </c>
      <c r="BJ82" t="s">
        <v>296</v>
      </c>
      <c r="BK82" t="s">
        <v>296</v>
      </c>
      <c r="BL82" t="s">
        <v>276</v>
      </c>
      <c r="BM82" t="s">
        <v>296</v>
      </c>
    </row>
    <row r="83" spans="1:65">
      <c r="A83" t="s">
        <v>281</v>
      </c>
      <c r="B83" t="s">
        <v>291</v>
      </c>
    </row>
    <row r="84" spans="1:65">
      <c r="A84" t="s">
        <v>283</v>
      </c>
      <c r="B84" t="s">
        <v>284</v>
      </c>
      <c r="C84" t="s">
        <v>285</v>
      </c>
      <c r="D84" t="s">
        <v>290</v>
      </c>
      <c r="F84" t="s">
        <v>286</v>
      </c>
      <c r="O84" t="s">
        <v>287</v>
      </c>
    </row>
    <row r="85" spans="1:65">
      <c r="A85" t="s">
        <v>283</v>
      </c>
      <c r="B85" t="s">
        <v>284</v>
      </c>
      <c r="C85" t="s">
        <v>288</v>
      </c>
      <c r="D85" t="s">
        <v>289</v>
      </c>
      <c r="F85" t="s">
        <v>286</v>
      </c>
      <c r="O85" t="s">
        <v>287</v>
      </c>
    </row>
    <row r="86" spans="1:65">
      <c r="A86" t="s">
        <v>292</v>
      </c>
      <c r="B86" t="s">
        <v>291</v>
      </c>
      <c r="C86" t="s">
        <v>282</v>
      </c>
      <c r="E86" t="s">
        <v>365</v>
      </c>
      <c r="G86" t="s">
        <v>293</v>
      </c>
      <c r="J86" t="s">
        <v>294</v>
      </c>
      <c r="K86" t="s">
        <v>295</v>
      </c>
      <c r="M86" t="s">
        <v>307</v>
      </c>
      <c r="N86" t="s">
        <v>296</v>
      </c>
      <c r="O86" t="s">
        <v>366</v>
      </c>
      <c r="P86" t="s">
        <v>297</v>
      </c>
      <c r="T86" t="s">
        <v>298</v>
      </c>
      <c r="Z86" t="s">
        <v>299</v>
      </c>
      <c r="AF86" t="s">
        <v>280</v>
      </c>
      <c r="AG86" t="s">
        <v>296</v>
      </c>
      <c r="AO86" t="s">
        <v>287</v>
      </c>
      <c r="AT86" t="s">
        <v>296</v>
      </c>
      <c r="AV86" t="s">
        <v>300</v>
      </c>
      <c r="AW86" t="s">
        <v>301</v>
      </c>
      <c r="BC86" t="s">
        <v>302</v>
      </c>
      <c r="BI86" t="s">
        <v>297</v>
      </c>
      <c r="BJ86" t="s">
        <v>296</v>
      </c>
      <c r="BK86" t="s">
        <v>296</v>
      </c>
      <c r="BL86" t="s">
        <v>276</v>
      </c>
      <c r="BM86" t="s">
        <v>296</v>
      </c>
    </row>
    <row r="87" spans="1:65">
      <c r="A87" t="s">
        <v>292</v>
      </c>
      <c r="B87" t="s">
        <v>291</v>
      </c>
      <c r="C87" t="s">
        <v>303</v>
      </c>
      <c r="E87" t="s">
        <v>367</v>
      </c>
      <c r="G87" t="s">
        <v>293</v>
      </c>
      <c r="J87" t="s">
        <v>294</v>
      </c>
      <c r="K87" t="s">
        <v>295</v>
      </c>
      <c r="M87" t="s">
        <v>307</v>
      </c>
      <c r="N87" t="s">
        <v>296</v>
      </c>
      <c r="O87" t="s">
        <v>366</v>
      </c>
      <c r="P87" t="s">
        <v>297</v>
      </c>
      <c r="T87" t="s">
        <v>298</v>
      </c>
      <c r="Z87" t="s">
        <v>299</v>
      </c>
      <c r="AF87" t="s">
        <v>280</v>
      </c>
      <c r="AG87" t="s">
        <v>296</v>
      </c>
      <c r="AO87" t="s">
        <v>287</v>
      </c>
      <c r="AT87" t="s">
        <v>296</v>
      </c>
      <c r="AV87" t="s">
        <v>309</v>
      </c>
      <c r="AW87" t="s">
        <v>301</v>
      </c>
      <c r="BC87" t="s">
        <v>302</v>
      </c>
      <c r="BE87" t="s">
        <v>304</v>
      </c>
      <c r="BI87" t="s">
        <v>288</v>
      </c>
      <c r="BJ87" t="s">
        <v>296</v>
      </c>
      <c r="BK87" t="s">
        <v>296</v>
      </c>
      <c r="BL87" t="s">
        <v>276</v>
      </c>
      <c r="BM87" t="s">
        <v>296</v>
      </c>
    </row>
    <row r="88" spans="1:65">
      <c r="A88" t="s">
        <v>281</v>
      </c>
      <c r="B88" t="s">
        <v>329</v>
      </c>
    </row>
    <row r="89" spans="1:65">
      <c r="A89" t="s">
        <v>283</v>
      </c>
      <c r="B89" t="s">
        <v>284</v>
      </c>
      <c r="C89" t="s">
        <v>285</v>
      </c>
      <c r="D89" t="s">
        <v>290</v>
      </c>
      <c r="F89" t="s">
        <v>286</v>
      </c>
      <c r="O89" t="s">
        <v>287</v>
      </c>
    </row>
    <row r="90" spans="1:65">
      <c r="A90" t="s">
        <v>283</v>
      </c>
      <c r="B90" t="s">
        <v>284</v>
      </c>
      <c r="C90" t="s">
        <v>288</v>
      </c>
      <c r="D90" t="s">
        <v>289</v>
      </c>
      <c r="F90" t="s">
        <v>286</v>
      </c>
      <c r="O90" t="s">
        <v>287</v>
      </c>
    </row>
    <row r="91" spans="1:65">
      <c r="A91" t="s">
        <v>292</v>
      </c>
      <c r="B91" t="s">
        <v>291</v>
      </c>
      <c r="C91" t="s">
        <v>282</v>
      </c>
      <c r="E91" t="s">
        <v>368</v>
      </c>
      <c r="G91" t="s">
        <v>293</v>
      </c>
      <c r="J91" t="s">
        <v>294</v>
      </c>
      <c r="K91" t="s">
        <v>295</v>
      </c>
      <c r="M91" t="s">
        <v>307</v>
      </c>
      <c r="N91" t="s">
        <v>296</v>
      </c>
      <c r="O91" t="s">
        <v>369</v>
      </c>
      <c r="P91" t="s">
        <v>297</v>
      </c>
      <c r="T91" t="s">
        <v>298</v>
      </c>
      <c r="Z91" t="s">
        <v>299</v>
      </c>
      <c r="AF91" t="s">
        <v>280</v>
      </c>
      <c r="AG91" t="s">
        <v>296</v>
      </c>
      <c r="AO91" t="s">
        <v>287</v>
      </c>
      <c r="AT91" t="s">
        <v>296</v>
      </c>
      <c r="AV91" t="s">
        <v>300</v>
      </c>
      <c r="AW91" t="s">
        <v>301</v>
      </c>
      <c r="BC91" t="s">
        <v>302</v>
      </c>
      <c r="BI91" t="s">
        <v>297</v>
      </c>
      <c r="BJ91" t="s">
        <v>296</v>
      </c>
      <c r="BK91" t="s">
        <v>296</v>
      </c>
      <c r="BL91" t="s">
        <v>276</v>
      </c>
      <c r="BM91" t="s">
        <v>296</v>
      </c>
    </row>
    <row r="92" spans="1:65">
      <c r="A92" t="s">
        <v>292</v>
      </c>
      <c r="B92" t="s">
        <v>291</v>
      </c>
      <c r="C92" t="s">
        <v>303</v>
      </c>
      <c r="E92" t="s">
        <v>370</v>
      </c>
      <c r="G92" t="s">
        <v>293</v>
      </c>
      <c r="J92" t="s">
        <v>294</v>
      </c>
      <c r="K92" t="s">
        <v>295</v>
      </c>
      <c r="M92" t="s">
        <v>307</v>
      </c>
      <c r="N92" t="s">
        <v>296</v>
      </c>
      <c r="O92" t="s">
        <v>369</v>
      </c>
      <c r="P92" t="s">
        <v>297</v>
      </c>
      <c r="T92" t="s">
        <v>298</v>
      </c>
      <c r="Z92" t="s">
        <v>299</v>
      </c>
      <c r="AF92" t="s">
        <v>280</v>
      </c>
      <c r="AG92" t="s">
        <v>296</v>
      </c>
      <c r="AO92" t="s">
        <v>287</v>
      </c>
      <c r="AT92" t="s">
        <v>296</v>
      </c>
      <c r="AV92" t="s">
        <v>309</v>
      </c>
      <c r="AW92" t="s">
        <v>301</v>
      </c>
      <c r="BC92" t="s">
        <v>302</v>
      </c>
      <c r="BE92" t="s">
        <v>304</v>
      </c>
      <c r="BI92" t="s">
        <v>288</v>
      </c>
      <c r="BJ92" t="s">
        <v>296</v>
      </c>
      <c r="BK92" t="s">
        <v>296</v>
      </c>
      <c r="BL92" t="s">
        <v>276</v>
      </c>
      <c r="BM92" t="s">
        <v>296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Z52"/>
  <sheetViews>
    <sheetView view="pageBreakPreview" topLeftCell="A14" zoomScale="75" zoomScaleNormal="75" zoomScaleSheetLayoutView="50" workbookViewId="0">
      <selection activeCell="K18" sqref="K18:K42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4.28515625" style="2" customWidth="1"/>
    <col min="5" max="5" width="5.42578125" style="2" customWidth="1"/>
    <col min="6" max="6" width="13.425781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0" width="10.28515625" style="2" customWidth="1"/>
    <col min="21" max="21" width="12.7109375" style="2" customWidth="1"/>
    <col min="22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213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215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228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202</v>
      </c>
      <c r="E14" s="162"/>
      <c r="F14" s="159" t="s">
        <v>57</v>
      </c>
      <c r="G14" s="160"/>
      <c r="H14" s="42" t="s">
        <v>202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36000</v>
      </c>
      <c r="E15" s="177"/>
      <c r="F15" s="163" t="s">
        <v>58</v>
      </c>
      <c r="G15" s="164"/>
      <c r="H15" s="43">
        <v>36000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6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2798.1529999999998</v>
      </c>
      <c r="C18" s="50"/>
      <c r="D18" s="51"/>
      <c r="E18" s="80"/>
      <c r="F18" s="82">
        <v>1505.941</v>
      </c>
      <c r="G18" s="52"/>
      <c r="H18" s="51"/>
      <c r="I18" s="53"/>
      <c r="J18" s="39"/>
      <c r="K18" s="39">
        <v>6.2</v>
      </c>
      <c r="L18" s="67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2798.2289999999998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7.6000000000021828E-2</v>
      </c>
      <c r="D19" s="51">
        <f t="shared" ref="D19:D42" si="1">IF(C19="","",C19*$D$15)</f>
        <v>2736.0000000007858</v>
      </c>
      <c r="E19" s="80"/>
      <c r="F19" s="82">
        <v>1505.991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4.9999999999954525E-2</v>
      </c>
      <c r="H19" s="51">
        <f t="shared" ref="H19:H42" si="3">IF(G19="","",G19*$H$15)</f>
        <v>1799.9999999983629</v>
      </c>
      <c r="I19" s="53">
        <f t="shared" ref="I19:I42" si="4">IF(H19="","",IF(D19="","",IF(AND(H19=0,D19=0),0,H19/D19)))</f>
        <v>0.65789473684131794</v>
      </c>
      <c r="J19" s="39"/>
      <c r="K19" s="80">
        <v>6.2</v>
      </c>
      <c r="L19" s="67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2798.3029999999999</v>
      </c>
      <c r="C20" s="50">
        <f t="shared" si="0"/>
        <v>7.4000000000069122E-2</v>
      </c>
      <c r="D20" s="51">
        <f t="shared" si="1"/>
        <v>2664.0000000024884</v>
      </c>
      <c r="E20" s="80"/>
      <c r="F20" s="82">
        <v>1506.0419999999999</v>
      </c>
      <c r="G20" s="52">
        <f t="shared" si="2"/>
        <v>5.0999999999930878E-2</v>
      </c>
      <c r="H20" s="51">
        <f t="shared" si="3"/>
        <v>1835.9999999975116</v>
      </c>
      <c r="I20" s="53">
        <f t="shared" si="4"/>
        <v>0.68918918918761141</v>
      </c>
      <c r="J20" s="39"/>
      <c r="K20" s="80">
        <v>6.2</v>
      </c>
      <c r="L20" s="67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2798.377</v>
      </c>
      <c r="C21" s="50">
        <f t="shared" si="0"/>
        <v>7.4000000000069122E-2</v>
      </c>
      <c r="D21" s="51">
        <f t="shared" si="1"/>
        <v>2664.0000000024884</v>
      </c>
      <c r="E21" s="80"/>
      <c r="F21" s="82">
        <v>1506.0920000000001</v>
      </c>
      <c r="G21" s="52">
        <f t="shared" si="2"/>
        <v>5.0000000000181899E-2</v>
      </c>
      <c r="H21" s="51">
        <f t="shared" si="3"/>
        <v>1800.0000000065484</v>
      </c>
      <c r="I21" s="53">
        <f t="shared" si="4"/>
        <v>0.67567567567750264</v>
      </c>
      <c r="J21" s="39"/>
      <c r="K21" s="80">
        <v>6.2</v>
      </c>
      <c r="L21" s="67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2798.451</v>
      </c>
      <c r="C22" s="50">
        <f t="shared" si="0"/>
        <v>7.4000000000069122E-2</v>
      </c>
      <c r="D22" s="51">
        <f t="shared" si="1"/>
        <v>2664.0000000024884</v>
      </c>
      <c r="E22" s="80"/>
      <c r="F22" s="82">
        <v>1506.1420000000001</v>
      </c>
      <c r="G22" s="52">
        <f t="shared" si="2"/>
        <v>4.9999999999954525E-2</v>
      </c>
      <c r="H22" s="51">
        <f t="shared" si="3"/>
        <v>1799.9999999983629</v>
      </c>
      <c r="I22" s="53">
        <f t="shared" si="4"/>
        <v>0.67567567567442999</v>
      </c>
      <c r="J22" s="39"/>
      <c r="K22" s="80">
        <v>6.2</v>
      </c>
      <c r="L22" s="67"/>
      <c r="M22" s="9"/>
      <c r="N22" s="94" t="s">
        <v>176</v>
      </c>
      <c r="O22" s="94"/>
      <c r="P22" s="94"/>
      <c r="Q22" s="94" t="s">
        <v>177</v>
      </c>
      <c r="R22" s="94"/>
      <c r="S22" s="94"/>
      <c r="T22" s="94" t="s">
        <v>178</v>
      </c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2798.5250000000001</v>
      </c>
      <c r="C23" s="50">
        <f t="shared" si="0"/>
        <v>7.4000000000069122E-2</v>
      </c>
      <c r="D23" s="51">
        <f t="shared" si="1"/>
        <v>2664.0000000024884</v>
      </c>
      <c r="E23" s="80"/>
      <c r="F23" s="82">
        <v>1506.192</v>
      </c>
      <c r="G23" s="52">
        <f t="shared" si="2"/>
        <v>4.9999999999954525E-2</v>
      </c>
      <c r="H23" s="51">
        <f t="shared" si="3"/>
        <v>1799.9999999983629</v>
      </c>
      <c r="I23" s="53">
        <f t="shared" si="4"/>
        <v>0.67567567567442999</v>
      </c>
      <c r="J23" s="39"/>
      <c r="K23" s="80">
        <v>6.2</v>
      </c>
      <c r="L23" s="67"/>
      <c r="M23" s="9"/>
      <c r="N23" s="94"/>
      <c r="O23" s="94"/>
      <c r="P23" s="94"/>
      <c r="Q23" s="99"/>
      <c r="R23" s="99"/>
      <c r="S23" s="99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2798.5990000000002</v>
      </c>
      <c r="C24" s="50">
        <f t="shared" si="0"/>
        <v>7.4000000000069122E-2</v>
      </c>
      <c r="D24" s="51">
        <f t="shared" si="1"/>
        <v>2664.0000000024884</v>
      </c>
      <c r="E24" s="80"/>
      <c r="F24" s="82">
        <v>1506.2429999999999</v>
      </c>
      <c r="G24" s="52">
        <f t="shared" si="2"/>
        <v>5.0999999999930878E-2</v>
      </c>
      <c r="H24" s="51">
        <f t="shared" si="3"/>
        <v>1835.9999999975116</v>
      </c>
      <c r="I24" s="53">
        <f t="shared" si="4"/>
        <v>0.68918918918761141</v>
      </c>
      <c r="J24" s="39"/>
      <c r="K24" s="80">
        <v>6.2</v>
      </c>
      <c r="L24" s="67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2798.6750000000002</v>
      </c>
      <c r="C25" s="50">
        <f t="shared" si="0"/>
        <v>7.6000000000021828E-2</v>
      </c>
      <c r="D25" s="51">
        <f t="shared" si="1"/>
        <v>2736.0000000007858</v>
      </c>
      <c r="E25" s="80"/>
      <c r="F25" s="82">
        <v>1506.2929999999999</v>
      </c>
      <c r="G25" s="52">
        <f t="shared" si="2"/>
        <v>4.9999999999954525E-2</v>
      </c>
      <c r="H25" s="51">
        <f t="shared" si="3"/>
        <v>1799.9999999983629</v>
      </c>
      <c r="I25" s="53">
        <f t="shared" si="4"/>
        <v>0.65789473684131794</v>
      </c>
      <c r="J25" s="39"/>
      <c r="K25" s="80">
        <v>6.2</v>
      </c>
      <c r="L25" s="67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2798.7550000000001</v>
      </c>
      <c r="C26" s="50">
        <f t="shared" si="0"/>
        <v>7.999999999992724E-2</v>
      </c>
      <c r="D26" s="51">
        <f t="shared" si="1"/>
        <v>2879.9999999973807</v>
      </c>
      <c r="E26" s="80"/>
      <c r="F26" s="82">
        <v>1506.346</v>
      </c>
      <c r="G26" s="52">
        <f t="shared" si="2"/>
        <v>5.3000000000110958E-2</v>
      </c>
      <c r="H26" s="51">
        <f t="shared" si="3"/>
        <v>1908.0000000039945</v>
      </c>
      <c r="I26" s="53">
        <f t="shared" si="4"/>
        <v>0.6625000000019895</v>
      </c>
      <c r="J26" s="39"/>
      <c r="K26" s="80">
        <v>6.2</v>
      </c>
      <c r="L26" s="67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2798.8389999999999</v>
      </c>
      <c r="C27" s="50">
        <f t="shared" si="0"/>
        <v>8.3999999999832653E-2</v>
      </c>
      <c r="D27" s="51">
        <f t="shared" si="1"/>
        <v>3023.9999999939755</v>
      </c>
      <c r="E27" s="80"/>
      <c r="F27" s="82">
        <v>1506.3969999999999</v>
      </c>
      <c r="G27" s="52">
        <f t="shared" si="2"/>
        <v>5.0999999999930878E-2</v>
      </c>
      <c r="H27" s="51">
        <f t="shared" si="3"/>
        <v>1835.9999999975116</v>
      </c>
      <c r="I27" s="53">
        <f t="shared" si="4"/>
        <v>0.60714285714324379</v>
      </c>
      <c r="J27" s="39"/>
      <c r="K27" s="80">
        <v>6.2</v>
      </c>
      <c r="L27" s="67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2798.9209999999998</v>
      </c>
      <c r="C28" s="50">
        <f t="shared" si="0"/>
        <v>8.1999999999879947E-2</v>
      </c>
      <c r="D28" s="51">
        <f t="shared" si="1"/>
        <v>2951.9999999956781</v>
      </c>
      <c r="E28" s="80"/>
      <c r="F28" s="82">
        <v>1506.4459999999999</v>
      </c>
      <c r="G28" s="52">
        <f t="shared" si="2"/>
        <v>4.8999999999978172E-2</v>
      </c>
      <c r="H28" s="51">
        <f t="shared" si="3"/>
        <v>1763.9999999992142</v>
      </c>
      <c r="I28" s="53">
        <f t="shared" si="4"/>
        <v>0.59756097561036481</v>
      </c>
      <c r="J28" s="39"/>
      <c r="K28" s="39">
        <v>6.1</v>
      </c>
      <c r="L28" s="67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2799.002</v>
      </c>
      <c r="C29" s="50">
        <f t="shared" si="0"/>
        <v>8.1000000000130967E-2</v>
      </c>
      <c r="D29" s="51">
        <f t="shared" si="1"/>
        <v>2916.0000000047148</v>
      </c>
      <c r="E29" s="80"/>
      <c r="F29" s="82">
        <v>1506.4960000000001</v>
      </c>
      <c r="G29" s="52">
        <f t="shared" si="2"/>
        <v>5.0000000000181899E-2</v>
      </c>
      <c r="H29" s="51">
        <f t="shared" si="3"/>
        <v>1800.0000000065484</v>
      </c>
      <c r="I29" s="53">
        <f t="shared" si="4"/>
        <v>0.61728395061853158</v>
      </c>
      <c r="J29" s="39"/>
      <c r="K29" s="39">
        <v>6</v>
      </c>
      <c r="L29" s="67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2799.085</v>
      </c>
      <c r="C30" s="50">
        <f t="shared" si="0"/>
        <v>8.3000000000083674E-2</v>
      </c>
      <c r="D30" s="51">
        <f t="shared" si="1"/>
        <v>2988.0000000030122</v>
      </c>
      <c r="E30" s="80"/>
      <c r="F30" s="82">
        <v>1506.547</v>
      </c>
      <c r="G30" s="52">
        <f t="shared" si="2"/>
        <v>5.0999999999930878E-2</v>
      </c>
      <c r="H30" s="51">
        <f t="shared" si="3"/>
        <v>1835.9999999975116</v>
      </c>
      <c r="I30" s="53">
        <f t="shared" si="4"/>
        <v>0.61445783132384901</v>
      </c>
      <c r="J30" s="39"/>
      <c r="K30" s="80">
        <v>6</v>
      </c>
      <c r="L30" s="67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2799.1669999999999</v>
      </c>
      <c r="C31" s="50">
        <f t="shared" si="0"/>
        <v>8.1999999999879947E-2</v>
      </c>
      <c r="D31" s="51">
        <f t="shared" si="1"/>
        <v>2951.9999999956781</v>
      </c>
      <c r="E31" s="80"/>
      <c r="F31" s="82">
        <v>1506.598</v>
      </c>
      <c r="G31" s="52">
        <f t="shared" si="2"/>
        <v>5.0999999999930878E-2</v>
      </c>
      <c r="H31" s="51">
        <f t="shared" si="3"/>
        <v>1835.9999999975116</v>
      </c>
      <c r="I31" s="53">
        <f t="shared" si="4"/>
        <v>0.62195121951226273</v>
      </c>
      <c r="J31" s="39"/>
      <c r="K31" s="80">
        <v>6</v>
      </c>
      <c r="L31" s="67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2799.2510000000002</v>
      </c>
      <c r="C32" s="50">
        <f t="shared" si="0"/>
        <v>8.40000000002874E-2</v>
      </c>
      <c r="D32" s="51">
        <f t="shared" si="1"/>
        <v>3024.0000000103464</v>
      </c>
      <c r="E32" s="80"/>
      <c r="F32" s="82">
        <v>1506.65</v>
      </c>
      <c r="G32" s="52">
        <f t="shared" si="2"/>
        <v>5.2000000000134605E-2</v>
      </c>
      <c r="H32" s="51">
        <f t="shared" si="3"/>
        <v>1872.0000000048458</v>
      </c>
      <c r="I32" s="53">
        <f t="shared" si="4"/>
        <v>0.61904761904710348</v>
      </c>
      <c r="J32" s="39"/>
      <c r="K32" s="80">
        <v>6</v>
      </c>
      <c r="L32" s="67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2799.3330000000001</v>
      </c>
      <c r="C33" s="50">
        <f t="shared" si="0"/>
        <v>8.1999999999879947E-2</v>
      </c>
      <c r="D33" s="51">
        <f t="shared" si="1"/>
        <v>2951.9999999956781</v>
      </c>
      <c r="E33" s="80"/>
      <c r="F33" s="82">
        <v>1506.701</v>
      </c>
      <c r="G33" s="52">
        <f t="shared" si="2"/>
        <v>5.0999999999930878E-2</v>
      </c>
      <c r="H33" s="51">
        <f t="shared" si="3"/>
        <v>1835.9999999975116</v>
      </c>
      <c r="I33" s="53">
        <f t="shared" si="4"/>
        <v>0.62195121951226273</v>
      </c>
      <c r="J33" s="39"/>
      <c r="K33" s="80">
        <v>6</v>
      </c>
      <c r="L33" s="67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2799.4140000000002</v>
      </c>
      <c r="C34" s="50">
        <f t="shared" si="0"/>
        <v>8.1000000000130967E-2</v>
      </c>
      <c r="D34" s="51">
        <f t="shared" si="1"/>
        <v>2916.0000000047148</v>
      </c>
      <c r="E34" s="80"/>
      <c r="F34" s="82">
        <v>1506.752</v>
      </c>
      <c r="G34" s="52">
        <f t="shared" si="2"/>
        <v>5.0999999999930878E-2</v>
      </c>
      <c r="H34" s="51">
        <f t="shared" si="3"/>
        <v>1835.9999999975116</v>
      </c>
      <c r="I34" s="53">
        <f t="shared" si="4"/>
        <v>0.62962962962775826</v>
      </c>
      <c r="J34" s="39"/>
      <c r="K34" s="80">
        <v>6</v>
      </c>
      <c r="L34" s="67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2799.4960000000001</v>
      </c>
      <c r="C35" s="50">
        <f t="shared" si="0"/>
        <v>8.1999999999879947E-2</v>
      </c>
      <c r="D35" s="51">
        <f t="shared" si="1"/>
        <v>2951.9999999956781</v>
      </c>
      <c r="E35" s="80"/>
      <c r="F35" s="82">
        <v>1506.8019999999999</v>
      </c>
      <c r="G35" s="52">
        <f t="shared" si="2"/>
        <v>4.9999999999954525E-2</v>
      </c>
      <c r="H35" s="51">
        <f t="shared" si="3"/>
        <v>1799.9999999983629</v>
      </c>
      <c r="I35" s="53">
        <f t="shared" si="4"/>
        <v>0.60975609756131377</v>
      </c>
      <c r="J35" s="39"/>
      <c r="K35" s="80">
        <v>6</v>
      </c>
      <c r="L35" s="67"/>
      <c r="M35" s="9"/>
      <c r="N35" s="94" t="s">
        <v>172</v>
      </c>
      <c r="O35" s="94"/>
      <c r="P35" s="94">
        <v>0.4</v>
      </c>
      <c r="Q35" s="94"/>
      <c r="R35" s="94">
        <v>270</v>
      </c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2799.5810000000001</v>
      </c>
      <c r="C36" s="50">
        <f t="shared" si="0"/>
        <v>8.500000000003638E-2</v>
      </c>
      <c r="D36" s="51">
        <f t="shared" si="1"/>
        <v>3060.0000000013097</v>
      </c>
      <c r="E36" s="80"/>
      <c r="F36" s="82">
        <v>1506.854</v>
      </c>
      <c r="G36" s="52">
        <f t="shared" si="2"/>
        <v>5.2000000000134605E-2</v>
      </c>
      <c r="H36" s="51">
        <f t="shared" si="3"/>
        <v>1872.0000000048458</v>
      </c>
      <c r="I36" s="53">
        <f t="shared" si="4"/>
        <v>0.61176470588367471</v>
      </c>
      <c r="J36" s="39"/>
      <c r="K36" s="80">
        <v>6</v>
      </c>
      <c r="L36" s="67"/>
      <c r="M36" s="9"/>
      <c r="N36" s="94" t="s">
        <v>173</v>
      </c>
      <c r="O36" s="94"/>
      <c r="P36" s="99">
        <v>6</v>
      </c>
      <c r="Q36" s="99"/>
      <c r="R36" s="94">
        <v>250</v>
      </c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2799.665</v>
      </c>
      <c r="C37" s="50">
        <f t="shared" si="0"/>
        <v>8.3999999999832653E-2</v>
      </c>
      <c r="D37" s="51">
        <f t="shared" si="1"/>
        <v>3023.9999999939755</v>
      </c>
      <c r="E37" s="80"/>
      <c r="F37" s="82">
        <v>1506.905</v>
      </c>
      <c r="G37" s="52">
        <f t="shared" si="2"/>
        <v>5.0999999999930878E-2</v>
      </c>
      <c r="H37" s="51">
        <f t="shared" si="3"/>
        <v>1835.9999999975116</v>
      </c>
      <c r="I37" s="53">
        <f t="shared" si="4"/>
        <v>0.60714285714324379</v>
      </c>
      <c r="J37" s="39"/>
      <c r="K37" s="80">
        <v>6</v>
      </c>
      <c r="L37" s="67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2799.7489999999998</v>
      </c>
      <c r="C38" s="50">
        <f t="shared" si="0"/>
        <v>8.3999999999832653E-2</v>
      </c>
      <c r="D38" s="51">
        <f t="shared" si="1"/>
        <v>3023.9999999939755</v>
      </c>
      <c r="E38" s="80"/>
      <c r="F38" s="82">
        <v>1506.9549999999999</v>
      </c>
      <c r="G38" s="52">
        <f t="shared" si="2"/>
        <v>4.9999999999954525E-2</v>
      </c>
      <c r="H38" s="51">
        <f t="shared" si="3"/>
        <v>1799.9999999983629</v>
      </c>
      <c r="I38" s="53">
        <f t="shared" si="4"/>
        <v>0.59523809523873972</v>
      </c>
      <c r="J38" s="39"/>
      <c r="K38" s="80">
        <v>6</v>
      </c>
      <c r="L38" s="67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2799.8330000000001</v>
      </c>
      <c r="C39" s="50">
        <f t="shared" si="0"/>
        <v>8.40000000002874E-2</v>
      </c>
      <c r="D39" s="51">
        <f t="shared" si="1"/>
        <v>3024.0000000103464</v>
      </c>
      <c r="E39" s="80"/>
      <c r="F39" s="82">
        <v>1507.0060000000001</v>
      </c>
      <c r="G39" s="52">
        <f t="shared" si="2"/>
        <v>5.1000000000158252E-2</v>
      </c>
      <c r="H39" s="51">
        <f t="shared" si="3"/>
        <v>1836.0000000056971</v>
      </c>
      <c r="I39" s="53">
        <f t="shared" si="4"/>
        <v>0.60714285714266381</v>
      </c>
      <c r="J39" s="39"/>
      <c r="K39" s="39">
        <v>6.1</v>
      </c>
      <c r="L39" s="67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2799.9160000000002</v>
      </c>
      <c r="C40" s="50">
        <f t="shared" si="0"/>
        <v>8.3000000000083674E-2</v>
      </c>
      <c r="D40" s="51">
        <f t="shared" si="1"/>
        <v>2988.0000000030122</v>
      </c>
      <c r="E40" s="80"/>
      <c r="F40" s="82">
        <v>1507.058</v>
      </c>
      <c r="G40" s="52">
        <f t="shared" si="2"/>
        <v>5.1999999999907232E-2</v>
      </c>
      <c r="H40" s="51">
        <f t="shared" si="3"/>
        <v>1871.9999999966603</v>
      </c>
      <c r="I40" s="53">
        <f t="shared" si="4"/>
        <v>0.62650602409463629</v>
      </c>
      <c r="J40" s="39"/>
      <c r="K40" s="80">
        <v>6.1</v>
      </c>
      <c r="L40" s="67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2799.9989999999998</v>
      </c>
      <c r="C41" s="50">
        <f t="shared" si="0"/>
        <v>8.2999999999628926E-2</v>
      </c>
      <c r="D41" s="51">
        <f t="shared" si="1"/>
        <v>2987.9999999866413</v>
      </c>
      <c r="E41" s="80"/>
      <c r="F41" s="82">
        <v>1507.1110000000001</v>
      </c>
      <c r="G41" s="52">
        <f t="shared" si="2"/>
        <v>5.3000000000110958E-2</v>
      </c>
      <c r="H41" s="51">
        <f t="shared" si="3"/>
        <v>1908.0000000039945</v>
      </c>
      <c r="I41" s="53">
        <f t="shared" si="4"/>
        <v>0.63855421687166158</v>
      </c>
      <c r="J41" s="39"/>
      <c r="K41" s="80">
        <v>6.1</v>
      </c>
      <c r="L41" s="67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2800.0819999999999</v>
      </c>
      <c r="C42" s="50">
        <f t="shared" si="0"/>
        <v>8.3000000000083674E-2</v>
      </c>
      <c r="D42" s="51">
        <f t="shared" si="1"/>
        <v>2988.0000000030122</v>
      </c>
      <c r="E42" s="80"/>
      <c r="F42" s="82">
        <v>1507.164</v>
      </c>
      <c r="G42" s="52">
        <f t="shared" si="2"/>
        <v>5.2999999999883585E-2</v>
      </c>
      <c r="H42" s="51">
        <f t="shared" si="3"/>
        <v>1907.999999995809</v>
      </c>
      <c r="I42" s="53">
        <f t="shared" si="4"/>
        <v>0.63855421686542357</v>
      </c>
      <c r="J42" s="39"/>
      <c r="K42" s="39">
        <v>6.2</v>
      </c>
      <c r="L42" s="67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69444.000000003143</v>
      </c>
      <c r="E43" s="39"/>
      <c r="F43" s="55"/>
      <c r="G43" s="61"/>
      <c r="H43" s="51">
        <f>SUM(H18:H42)</f>
        <v>44027.999999998428</v>
      </c>
      <c r="I43" s="53">
        <f>IF(AND(H43=0,D43=0),0,H43/D43)</f>
        <v>0.63400725764639765</v>
      </c>
      <c r="J43" s="39"/>
      <c r="K43" s="39"/>
      <c r="L43" s="67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67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81" t="s">
        <v>72</v>
      </c>
      <c r="B46" s="181"/>
      <c r="C46" s="181"/>
      <c r="D46" s="181"/>
      <c r="E46" s="181"/>
      <c r="F46" s="181"/>
      <c r="G46" s="182" t="s">
        <v>73</v>
      </c>
      <c r="H46" s="182"/>
      <c r="I46" s="182"/>
      <c r="J46" s="182"/>
      <c r="K46" s="182"/>
      <c r="L46" s="182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81" t="s">
        <v>74</v>
      </c>
      <c r="E47" s="181"/>
      <c r="F47" s="181"/>
      <c r="G47" s="68"/>
      <c r="H47" s="68"/>
      <c r="I47" s="68"/>
      <c r="J47" s="68"/>
      <c r="K47" s="68"/>
      <c r="L47" s="68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80" t="s">
        <v>76</v>
      </c>
      <c r="E48" s="180"/>
      <c r="F48" s="180"/>
      <c r="G48" s="65"/>
      <c r="H48" s="65"/>
      <c r="I48" s="65"/>
      <c r="J48" s="65"/>
      <c r="K48" s="65"/>
      <c r="L48" s="65"/>
    </row>
    <row r="49" spans="1:23" ht="22.5" customHeight="1">
      <c r="A49" s="119" t="s">
        <v>384</v>
      </c>
      <c r="B49" s="119"/>
      <c r="C49" s="119"/>
      <c r="D49" s="181" t="s">
        <v>74</v>
      </c>
      <c r="E49" s="181"/>
      <c r="F49" s="181"/>
      <c r="G49" s="65"/>
      <c r="H49" s="156" t="s">
        <v>191</v>
      </c>
      <c r="I49" s="156"/>
      <c r="J49" s="156"/>
      <c r="K49" s="181" t="s">
        <v>77</v>
      </c>
      <c r="L49" s="181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80" t="s">
        <v>76</v>
      </c>
      <c r="E50" s="180"/>
      <c r="F50" s="180"/>
      <c r="G50" s="65"/>
      <c r="H50" s="180" t="s">
        <v>75</v>
      </c>
      <c r="I50" s="180"/>
      <c r="J50" s="180"/>
      <c r="K50" s="180" t="s">
        <v>76</v>
      </c>
      <c r="L50" s="180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81" t="s">
        <v>74</v>
      </c>
      <c r="E51" s="181"/>
      <c r="F51" s="181"/>
      <c r="G51" s="65"/>
      <c r="H51" s="65"/>
      <c r="I51" s="65"/>
      <c r="J51" s="65"/>
      <c r="K51" s="65"/>
      <c r="L51" s="65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Z52"/>
  <sheetViews>
    <sheetView view="pageBreakPreview" topLeftCell="A10" zoomScale="75" zoomScaleNormal="5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85546875" style="2" customWidth="1"/>
    <col min="5" max="5" width="5.42578125" style="2" customWidth="1"/>
    <col min="6" max="6" width="12.570312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4257812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216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186</v>
      </c>
      <c r="B5" s="122"/>
      <c r="C5" s="122"/>
      <c r="D5" s="122"/>
      <c r="E5" s="122"/>
      <c r="F5" s="122"/>
      <c r="G5" s="125" t="s">
        <v>156</v>
      </c>
      <c r="H5" s="125"/>
      <c r="I5" s="91" t="s">
        <v>217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229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203</v>
      </c>
      <c r="E14" s="162"/>
      <c r="F14" s="159" t="s">
        <v>57</v>
      </c>
      <c r="G14" s="160"/>
      <c r="H14" s="42" t="s">
        <v>203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36000</v>
      </c>
      <c r="E15" s="177"/>
      <c r="F15" s="163" t="s">
        <v>58</v>
      </c>
      <c r="G15" s="164"/>
      <c r="H15" s="43">
        <v>36000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70" t="s">
        <v>51</v>
      </c>
      <c r="C16" s="70" t="s">
        <v>53</v>
      </c>
      <c r="D16" s="70" t="s">
        <v>54</v>
      </c>
      <c r="E16" s="183"/>
      <c r="F16" s="70" t="s">
        <v>51</v>
      </c>
      <c r="G16" s="70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71" t="s">
        <v>52</v>
      </c>
      <c r="C17" s="71" t="s">
        <v>51</v>
      </c>
      <c r="D17" s="71" t="s">
        <v>55</v>
      </c>
      <c r="E17" s="184"/>
      <c r="F17" s="71" t="s">
        <v>52</v>
      </c>
      <c r="G17" s="70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2732.2150000000001</v>
      </c>
      <c r="C18" s="50"/>
      <c r="D18" s="51"/>
      <c r="E18" s="80"/>
      <c r="F18" s="82">
        <v>1722.078</v>
      </c>
      <c r="G18" s="52"/>
      <c r="H18" s="51"/>
      <c r="I18" s="53"/>
      <c r="J18" s="39"/>
      <c r="K18" s="39">
        <v>6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2732.2820000000002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6.7000000000007276E-2</v>
      </c>
      <c r="D19" s="51">
        <f t="shared" ref="D19:D42" si="1">IF(C19="","",C19*$D$15)</f>
        <v>2412.0000000002619</v>
      </c>
      <c r="E19" s="80"/>
      <c r="F19" s="82">
        <v>1722.125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4.7000000000025466E-2</v>
      </c>
      <c r="H19" s="51">
        <f t="shared" ref="H19:H42" si="3">IF(G19="","",G19*$H$15)</f>
        <v>1692.0000000009168</v>
      </c>
      <c r="I19" s="53">
        <f t="shared" ref="I19:I42" si="4">IF(H19="","",IF(D19="","",IF(AND(H19=0,D19=0),0,H19/D19)))</f>
        <v>0.70149253731373673</v>
      </c>
      <c r="J19" s="39"/>
      <c r="K19" s="80">
        <v>6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2732.348</v>
      </c>
      <c r="C20" s="50">
        <f t="shared" si="0"/>
        <v>6.5999999999803549E-2</v>
      </c>
      <c r="D20" s="51">
        <f t="shared" si="1"/>
        <v>2375.9999999929278</v>
      </c>
      <c r="E20" s="80"/>
      <c r="F20" s="82">
        <v>1722.171</v>
      </c>
      <c r="G20" s="52">
        <f t="shared" si="2"/>
        <v>4.6000000000049113E-2</v>
      </c>
      <c r="H20" s="51">
        <f t="shared" si="3"/>
        <v>1656.0000000017681</v>
      </c>
      <c r="I20" s="53">
        <f t="shared" si="4"/>
        <v>0.69696969697251565</v>
      </c>
      <c r="J20" s="39"/>
      <c r="K20" s="80">
        <v>6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2732.415</v>
      </c>
      <c r="C21" s="50">
        <f t="shared" si="0"/>
        <v>6.7000000000007276E-2</v>
      </c>
      <c r="D21" s="51">
        <f t="shared" si="1"/>
        <v>2412.0000000002619</v>
      </c>
      <c r="E21" s="80"/>
      <c r="F21" s="82">
        <v>1722.2180000000001</v>
      </c>
      <c r="G21" s="52">
        <f t="shared" si="2"/>
        <v>4.7000000000025466E-2</v>
      </c>
      <c r="H21" s="51">
        <f t="shared" si="3"/>
        <v>1692.0000000009168</v>
      </c>
      <c r="I21" s="53">
        <f t="shared" si="4"/>
        <v>0.70149253731373673</v>
      </c>
      <c r="J21" s="39"/>
      <c r="K21" s="80">
        <v>6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2732.482</v>
      </c>
      <c r="C22" s="50">
        <f t="shared" si="0"/>
        <v>6.7000000000007276E-2</v>
      </c>
      <c r="D22" s="51">
        <f t="shared" si="1"/>
        <v>2412.0000000002619</v>
      </c>
      <c r="E22" s="80"/>
      <c r="F22" s="82">
        <v>1722.2639999999999</v>
      </c>
      <c r="G22" s="52">
        <f t="shared" si="2"/>
        <v>4.5999999999821739E-2</v>
      </c>
      <c r="H22" s="51">
        <f t="shared" si="3"/>
        <v>1655.9999999935826</v>
      </c>
      <c r="I22" s="53">
        <f t="shared" si="4"/>
        <v>0.68656716417636932</v>
      </c>
      <c r="J22" s="39"/>
      <c r="K22" s="80">
        <v>6</v>
      </c>
      <c r="L22" s="54"/>
      <c r="M22" s="9"/>
      <c r="N22" s="94" t="s">
        <v>179</v>
      </c>
      <c r="O22" s="94"/>
      <c r="P22" s="94"/>
      <c r="Q22" s="94" t="s">
        <v>180</v>
      </c>
      <c r="R22" s="94"/>
      <c r="S22" s="94"/>
      <c r="T22" s="94" t="s">
        <v>178</v>
      </c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2732.5479999999998</v>
      </c>
      <c r="C23" s="50">
        <f t="shared" si="0"/>
        <v>6.5999999999803549E-2</v>
      </c>
      <c r="D23" s="51">
        <f t="shared" si="1"/>
        <v>2375.9999999929278</v>
      </c>
      <c r="E23" s="80"/>
      <c r="F23" s="82">
        <v>1722.31</v>
      </c>
      <c r="G23" s="52">
        <f t="shared" si="2"/>
        <v>4.6000000000049113E-2</v>
      </c>
      <c r="H23" s="51">
        <f t="shared" si="3"/>
        <v>1656.0000000017681</v>
      </c>
      <c r="I23" s="53">
        <f t="shared" si="4"/>
        <v>0.69696969697251565</v>
      </c>
      <c r="J23" s="39"/>
      <c r="K23" s="80">
        <v>6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2732.614</v>
      </c>
      <c r="C24" s="50">
        <f t="shared" si="0"/>
        <v>6.6000000000258296E-2</v>
      </c>
      <c r="D24" s="51">
        <f t="shared" si="1"/>
        <v>2376.0000000092987</v>
      </c>
      <c r="E24" s="80"/>
      <c r="F24" s="82">
        <v>1722.357</v>
      </c>
      <c r="G24" s="52">
        <f t="shared" si="2"/>
        <v>4.7000000000025466E-2</v>
      </c>
      <c r="H24" s="51">
        <f t="shared" si="3"/>
        <v>1692.0000000009168</v>
      </c>
      <c r="I24" s="53">
        <f t="shared" si="4"/>
        <v>0.71212121211881108</v>
      </c>
      <c r="J24" s="39"/>
      <c r="K24" s="80">
        <v>6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2732.6849999999999</v>
      </c>
      <c r="C25" s="50">
        <f t="shared" si="0"/>
        <v>7.0999999999912689E-2</v>
      </c>
      <c r="D25" s="51">
        <f t="shared" si="1"/>
        <v>2555.9999999968568</v>
      </c>
      <c r="E25" s="80"/>
      <c r="F25" s="82">
        <v>1722.405</v>
      </c>
      <c r="G25" s="52">
        <f t="shared" si="2"/>
        <v>4.8000000000001819E-2</v>
      </c>
      <c r="H25" s="51">
        <f t="shared" si="3"/>
        <v>1728.0000000000655</v>
      </c>
      <c r="I25" s="53">
        <f t="shared" si="4"/>
        <v>0.67605633802902598</v>
      </c>
      <c r="J25" s="39"/>
      <c r="K25" s="80">
        <v>6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2732.759</v>
      </c>
      <c r="C26" s="50">
        <f t="shared" si="0"/>
        <v>7.4000000000069122E-2</v>
      </c>
      <c r="D26" s="51">
        <f t="shared" si="1"/>
        <v>2664.0000000024884</v>
      </c>
      <c r="E26" s="80"/>
      <c r="F26" s="82">
        <v>1722.454</v>
      </c>
      <c r="G26" s="52">
        <f t="shared" si="2"/>
        <v>4.8999999999978172E-2</v>
      </c>
      <c r="H26" s="51">
        <f t="shared" si="3"/>
        <v>1763.9999999992142</v>
      </c>
      <c r="I26" s="53">
        <f t="shared" si="4"/>
        <v>0.66216216216124868</v>
      </c>
      <c r="J26" s="39"/>
      <c r="K26" s="80">
        <v>6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2732.8290000000002</v>
      </c>
      <c r="C27" s="50">
        <f t="shared" si="0"/>
        <v>7.0000000000163709E-2</v>
      </c>
      <c r="D27" s="51">
        <f t="shared" si="1"/>
        <v>2520.0000000058935</v>
      </c>
      <c r="E27" s="80"/>
      <c r="F27" s="82">
        <v>1722.501</v>
      </c>
      <c r="G27" s="52">
        <f t="shared" si="2"/>
        <v>4.7000000000025466E-2</v>
      </c>
      <c r="H27" s="51">
        <f t="shared" si="3"/>
        <v>1692.0000000009168</v>
      </c>
      <c r="I27" s="53">
        <f t="shared" si="4"/>
        <v>0.67142857142736501</v>
      </c>
      <c r="J27" s="39"/>
      <c r="K27" s="80">
        <v>6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2732.8969999999999</v>
      </c>
      <c r="C28" s="50">
        <f t="shared" si="0"/>
        <v>6.7999999999756255E-2</v>
      </c>
      <c r="D28" s="51">
        <f t="shared" si="1"/>
        <v>2447.9999999912252</v>
      </c>
      <c r="E28" s="80"/>
      <c r="F28" s="82">
        <v>1722.5450000000001</v>
      </c>
      <c r="G28" s="52">
        <f t="shared" si="2"/>
        <v>4.4000000000096406E-2</v>
      </c>
      <c r="H28" s="51">
        <f t="shared" si="3"/>
        <v>1584.0000000034706</v>
      </c>
      <c r="I28" s="53">
        <f t="shared" si="4"/>
        <v>0.64705882353314892</v>
      </c>
      <c r="J28" s="39"/>
      <c r="K28" s="39">
        <v>5.9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2732.9670000000001</v>
      </c>
      <c r="C29" s="50">
        <f t="shared" si="0"/>
        <v>7.0000000000163709E-2</v>
      </c>
      <c r="D29" s="51">
        <f t="shared" si="1"/>
        <v>2520.0000000058935</v>
      </c>
      <c r="E29" s="80"/>
      <c r="F29" s="82">
        <v>1722.5909999999999</v>
      </c>
      <c r="G29" s="52">
        <f t="shared" si="2"/>
        <v>4.5999999999821739E-2</v>
      </c>
      <c r="H29" s="51">
        <f t="shared" si="3"/>
        <v>1655.9999999935826</v>
      </c>
      <c r="I29" s="53">
        <f t="shared" si="4"/>
        <v>0.65714285713877374</v>
      </c>
      <c r="J29" s="39"/>
      <c r="K29" s="80">
        <v>5.9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2733.0360000000001</v>
      </c>
      <c r="C30" s="50">
        <f t="shared" si="0"/>
        <v>6.8999999999959982E-2</v>
      </c>
      <c r="D30" s="51">
        <f t="shared" si="1"/>
        <v>2483.9999999985594</v>
      </c>
      <c r="E30" s="80"/>
      <c r="F30" s="82">
        <v>1722.636</v>
      </c>
      <c r="G30" s="52">
        <f t="shared" si="2"/>
        <v>4.500000000007276E-2</v>
      </c>
      <c r="H30" s="51">
        <f t="shared" si="3"/>
        <v>1620.0000000026193</v>
      </c>
      <c r="I30" s="53">
        <f t="shared" si="4"/>
        <v>0.65217391304491101</v>
      </c>
      <c r="J30" s="39"/>
      <c r="K30" s="80">
        <v>5.9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2733.1030000000001</v>
      </c>
      <c r="C31" s="50">
        <f t="shared" si="0"/>
        <v>6.7000000000007276E-2</v>
      </c>
      <c r="D31" s="51">
        <f t="shared" si="1"/>
        <v>2412.0000000002619</v>
      </c>
      <c r="E31" s="80"/>
      <c r="F31" s="82">
        <v>1722.681</v>
      </c>
      <c r="G31" s="52">
        <f t="shared" si="2"/>
        <v>4.500000000007276E-2</v>
      </c>
      <c r="H31" s="51">
        <f t="shared" si="3"/>
        <v>1620.0000000026193</v>
      </c>
      <c r="I31" s="53">
        <f t="shared" si="4"/>
        <v>0.67164179104578914</v>
      </c>
      <c r="J31" s="39"/>
      <c r="K31" s="80">
        <v>5.9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2733.17</v>
      </c>
      <c r="C32" s="50">
        <f t="shared" si="0"/>
        <v>6.7000000000007276E-2</v>
      </c>
      <c r="D32" s="51">
        <f t="shared" si="1"/>
        <v>2412.0000000002619</v>
      </c>
      <c r="E32" s="80"/>
      <c r="F32" s="82">
        <v>1722.7249999999999</v>
      </c>
      <c r="G32" s="52">
        <f t="shared" si="2"/>
        <v>4.3999999999869033E-2</v>
      </c>
      <c r="H32" s="51">
        <f t="shared" si="3"/>
        <v>1583.9999999952852</v>
      </c>
      <c r="I32" s="53">
        <f t="shared" si="4"/>
        <v>0.65671641790842172</v>
      </c>
      <c r="J32" s="39"/>
      <c r="K32" s="80">
        <v>5.9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2733.2359999999999</v>
      </c>
      <c r="C33" s="50">
        <f t="shared" si="0"/>
        <v>6.5999999999803549E-2</v>
      </c>
      <c r="D33" s="51">
        <f t="shared" si="1"/>
        <v>2375.9999999929278</v>
      </c>
      <c r="E33" s="80"/>
      <c r="F33" s="82">
        <v>1722.768</v>
      </c>
      <c r="G33" s="52">
        <f t="shared" si="2"/>
        <v>4.3000000000120053E-2</v>
      </c>
      <c r="H33" s="51">
        <f t="shared" si="3"/>
        <v>1548.0000000043219</v>
      </c>
      <c r="I33" s="53">
        <f t="shared" si="4"/>
        <v>0.65151515151890971</v>
      </c>
      <c r="J33" s="39"/>
      <c r="K33" s="80">
        <v>5.9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2733.3040000000001</v>
      </c>
      <c r="C34" s="50">
        <f t="shared" si="0"/>
        <v>6.8000000000211003E-2</v>
      </c>
      <c r="D34" s="51">
        <f t="shared" si="1"/>
        <v>2448.0000000075961</v>
      </c>
      <c r="E34" s="80"/>
      <c r="F34" s="82">
        <v>1722.8119999999999</v>
      </c>
      <c r="G34" s="52">
        <f t="shared" si="2"/>
        <v>4.3999999999869033E-2</v>
      </c>
      <c r="H34" s="51">
        <f t="shared" si="3"/>
        <v>1583.9999999952852</v>
      </c>
      <c r="I34" s="53">
        <f t="shared" si="4"/>
        <v>0.64705882352547794</v>
      </c>
      <c r="J34" s="39"/>
      <c r="K34" s="80">
        <v>5.9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2733.3719999999998</v>
      </c>
      <c r="C35" s="50">
        <f t="shared" si="0"/>
        <v>6.7999999999756255E-2</v>
      </c>
      <c r="D35" s="51">
        <f t="shared" si="1"/>
        <v>2447.9999999912252</v>
      </c>
      <c r="E35" s="80"/>
      <c r="F35" s="82">
        <v>1722.856</v>
      </c>
      <c r="G35" s="52">
        <f t="shared" si="2"/>
        <v>4.4000000000096406E-2</v>
      </c>
      <c r="H35" s="51">
        <f t="shared" si="3"/>
        <v>1584.0000000034706</v>
      </c>
      <c r="I35" s="53">
        <f t="shared" si="4"/>
        <v>0.64705882353314892</v>
      </c>
      <c r="J35" s="39"/>
      <c r="K35" s="80">
        <v>5.9</v>
      </c>
      <c r="L35" s="54"/>
      <c r="M35" s="9"/>
      <c r="N35" s="94" t="s">
        <v>174</v>
      </c>
      <c r="O35" s="94"/>
      <c r="P35" s="100">
        <v>0.4</v>
      </c>
      <c r="Q35" s="101"/>
      <c r="R35" s="100">
        <v>720</v>
      </c>
      <c r="S35" s="101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2733.4409999999998</v>
      </c>
      <c r="C36" s="50">
        <f t="shared" si="0"/>
        <v>6.8999999999959982E-2</v>
      </c>
      <c r="D36" s="51">
        <f t="shared" si="1"/>
        <v>2483.9999999985594</v>
      </c>
      <c r="E36" s="80"/>
      <c r="F36" s="82">
        <v>1722.9010000000001</v>
      </c>
      <c r="G36" s="52">
        <f t="shared" si="2"/>
        <v>4.500000000007276E-2</v>
      </c>
      <c r="H36" s="51">
        <f t="shared" si="3"/>
        <v>1620.0000000026193</v>
      </c>
      <c r="I36" s="53">
        <f t="shared" si="4"/>
        <v>0.65217391304491101</v>
      </c>
      <c r="J36" s="39"/>
      <c r="K36" s="80">
        <v>5.9</v>
      </c>
      <c r="L36" s="54"/>
      <c r="M36" s="9"/>
      <c r="N36" s="94" t="s">
        <v>175</v>
      </c>
      <c r="O36" s="94"/>
      <c r="P36" s="104"/>
      <c r="Q36" s="105"/>
      <c r="R36" s="104"/>
      <c r="S36" s="105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2733.51</v>
      </c>
      <c r="C37" s="50">
        <f t="shared" si="0"/>
        <v>6.900000000041473E-2</v>
      </c>
      <c r="D37" s="51">
        <f t="shared" si="1"/>
        <v>2484.0000000149303</v>
      </c>
      <c r="E37" s="80"/>
      <c r="F37" s="82">
        <v>1722.9469999999999</v>
      </c>
      <c r="G37" s="52">
        <f t="shared" si="2"/>
        <v>4.5999999999821739E-2</v>
      </c>
      <c r="H37" s="51">
        <f t="shared" si="3"/>
        <v>1655.9999999935826</v>
      </c>
      <c r="I37" s="53">
        <f t="shared" si="4"/>
        <v>0.66666666666007612</v>
      </c>
      <c r="J37" s="39"/>
      <c r="K37" s="80">
        <v>5.9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2733.58</v>
      </c>
      <c r="C38" s="50">
        <f t="shared" si="0"/>
        <v>6.9999999999708962E-2</v>
      </c>
      <c r="D38" s="51">
        <f t="shared" si="1"/>
        <v>2519.9999999895226</v>
      </c>
      <c r="E38" s="80"/>
      <c r="F38" s="82">
        <v>1722.992</v>
      </c>
      <c r="G38" s="52">
        <f t="shared" si="2"/>
        <v>4.500000000007276E-2</v>
      </c>
      <c r="H38" s="51">
        <f t="shared" si="3"/>
        <v>1620.0000000026193</v>
      </c>
      <c r="I38" s="53">
        <f t="shared" si="4"/>
        <v>0.64285714286085505</v>
      </c>
      <c r="J38" s="39"/>
      <c r="K38" s="80">
        <v>5.9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2733.6469999999999</v>
      </c>
      <c r="C39" s="50">
        <f t="shared" si="0"/>
        <v>6.7000000000007276E-2</v>
      </c>
      <c r="D39" s="51">
        <f t="shared" si="1"/>
        <v>2412.0000000002619</v>
      </c>
      <c r="E39" s="80"/>
      <c r="F39" s="82">
        <v>1723.037</v>
      </c>
      <c r="G39" s="52">
        <f t="shared" si="2"/>
        <v>4.500000000007276E-2</v>
      </c>
      <c r="H39" s="51">
        <f t="shared" si="3"/>
        <v>1620.0000000026193</v>
      </c>
      <c r="I39" s="53">
        <f t="shared" si="4"/>
        <v>0.67164179104578914</v>
      </c>
      <c r="J39" s="39"/>
      <c r="K39" s="39">
        <v>6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2733.7139999999999</v>
      </c>
      <c r="C40" s="50">
        <f t="shared" si="0"/>
        <v>6.7000000000007276E-2</v>
      </c>
      <c r="D40" s="51">
        <f t="shared" si="1"/>
        <v>2412.0000000002619</v>
      </c>
      <c r="E40" s="80"/>
      <c r="F40" s="82">
        <v>1723.0820000000001</v>
      </c>
      <c r="G40" s="52">
        <f t="shared" si="2"/>
        <v>4.500000000007276E-2</v>
      </c>
      <c r="H40" s="51">
        <f t="shared" si="3"/>
        <v>1620.0000000026193</v>
      </c>
      <c r="I40" s="53">
        <f t="shared" si="4"/>
        <v>0.67164179104578914</v>
      </c>
      <c r="J40" s="39"/>
      <c r="K40" s="80">
        <v>6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2733.7849999999999</v>
      </c>
      <c r="C41" s="50">
        <f t="shared" si="0"/>
        <v>7.0999999999912689E-2</v>
      </c>
      <c r="D41" s="51">
        <f t="shared" si="1"/>
        <v>2555.9999999968568</v>
      </c>
      <c r="E41" s="80"/>
      <c r="F41" s="82">
        <v>1723.13</v>
      </c>
      <c r="G41" s="52">
        <f t="shared" si="2"/>
        <v>4.8000000000001819E-2</v>
      </c>
      <c r="H41" s="51">
        <f t="shared" si="3"/>
        <v>1728.0000000000655</v>
      </c>
      <c r="I41" s="53">
        <f t="shared" si="4"/>
        <v>0.67605633802902598</v>
      </c>
      <c r="J41" s="39"/>
      <c r="K41" s="80">
        <v>6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2733.8560000000002</v>
      </c>
      <c r="C42" s="50">
        <f t="shared" si="0"/>
        <v>7.1000000000367436E-2</v>
      </c>
      <c r="D42" s="51">
        <f t="shared" si="1"/>
        <v>2556.0000000132277</v>
      </c>
      <c r="E42" s="80"/>
      <c r="F42" s="82">
        <v>1723.1790000000001</v>
      </c>
      <c r="G42" s="52">
        <f t="shared" si="2"/>
        <v>4.8999999999978172E-2</v>
      </c>
      <c r="H42" s="51">
        <f t="shared" si="3"/>
        <v>1763.9999999992142</v>
      </c>
      <c r="I42" s="53">
        <f t="shared" si="4"/>
        <v>0.6901408450665435</v>
      </c>
      <c r="J42" s="39"/>
      <c r="K42" s="80">
        <v>6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59076.00000000275</v>
      </c>
      <c r="E43" s="39"/>
      <c r="F43" s="55"/>
      <c r="G43" s="39"/>
      <c r="H43" s="51">
        <f>SUM(H18:H42)</f>
        <v>39636.00000000406</v>
      </c>
      <c r="I43" s="53">
        <f>IF(AND(H43=0,D43=0),0,H43/D43)</f>
        <v>0.67093235831813625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T15:U15"/>
    <mergeCell ref="X15:Z15"/>
    <mergeCell ref="X16:Z16"/>
    <mergeCell ref="R16:S16"/>
    <mergeCell ref="V15:W15"/>
    <mergeCell ref="N18:P19"/>
    <mergeCell ref="N15:O15"/>
    <mergeCell ref="Q25:S25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X8:Z8"/>
    <mergeCell ref="N23:P23"/>
    <mergeCell ref="T27:V27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T13:U13"/>
    <mergeCell ref="V14:W14"/>
    <mergeCell ref="W22:Z22"/>
    <mergeCell ref="T14:U14"/>
    <mergeCell ref="R14:S14"/>
    <mergeCell ref="R15:S15"/>
    <mergeCell ref="P15:Q15"/>
    <mergeCell ref="N22:P22"/>
    <mergeCell ref="T22:V22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R11:S11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/>
  <dimension ref="A1:Z52"/>
  <sheetViews>
    <sheetView view="pageBreakPreview" zoomScale="75" zoomScaleNormal="5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3.7109375" style="2" customWidth="1"/>
    <col min="3" max="3" width="12.140625" style="2" customWidth="1"/>
    <col min="4" max="4" width="13.28515625" style="2" customWidth="1"/>
    <col min="5" max="5" width="5.42578125" style="2" customWidth="1"/>
    <col min="6" max="6" width="12.4257812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71093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216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186</v>
      </c>
      <c r="B5" s="122"/>
      <c r="C5" s="122"/>
      <c r="D5" s="122"/>
      <c r="E5" s="122"/>
      <c r="F5" s="122"/>
      <c r="G5" s="125" t="s">
        <v>156</v>
      </c>
      <c r="H5" s="125"/>
      <c r="I5" s="91" t="s">
        <v>218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230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219</v>
      </c>
      <c r="E14" s="162"/>
      <c r="F14" s="159" t="s">
        <v>57</v>
      </c>
      <c r="G14" s="160"/>
      <c r="H14" s="42" t="s">
        <v>219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7200</v>
      </c>
      <c r="E15" s="177"/>
      <c r="F15" s="163" t="s">
        <v>58</v>
      </c>
      <c r="G15" s="164"/>
      <c r="H15" s="43">
        <v>7200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6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9828.9189999999999</v>
      </c>
      <c r="C18" s="50"/>
      <c r="D18" s="51"/>
      <c r="E18" s="50"/>
      <c r="F18" s="82">
        <v>5409.6019999999999</v>
      </c>
      <c r="G18" s="52"/>
      <c r="H18" s="51"/>
      <c r="I18" s="53"/>
      <c r="J18" s="39"/>
      <c r="K18" s="80">
        <v>6.3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9829.0190000000002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0.1000000000003638</v>
      </c>
      <c r="D19" s="51">
        <f t="shared" ref="D19:D42" si="1">IF(C19="","",C19*$D$15)</f>
        <v>720.00000000261934</v>
      </c>
      <c r="E19" s="50"/>
      <c r="F19" s="82">
        <v>5409.6509999999998</v>
      </c>
      <c r="G19" s="52">
        <f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4.8999999999978172E-2</v>
      </c>
      <c r="H19" s="51">
        <f t="shared" ref="H19:H42" si="2">IF(G19="","",G19*$H$15)</f>
        <v>352.79999999984284</v>
      </c>
      <c r="I19" s="53">
        <f t="shared" ref="I19:I42" si="3">IF(H19="","",IF(D19="","",IF(AND(H19=0,D19=0),0,H19/D19)))</f>
        <v>0.48999999999799909</v>
      </c>
      <c r="J19" s="39"/>
      <c r="K19" s="80">
        <v>6.3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9829.116</v>
      </c>
      <c r="C20" s="50">
        <f t="shared" si="0"/>
        <v>9.6999999999752617E-2</v>
      </c>
      <c r="D20" s="51">
        <f t="shared" si="1"/>
        <v>698.39999999821885</v>
      </c>
      <c r="E20" s="50"/>
      <c r="F20" s="82">
        <v>5409.6989999999996</v>
      </c>
      <c r="G20" s="52">
        <f t="shared" ref="G20:G42" si="4">IF(F20="","",IF(LEN(TRUNC(F19,0))-LEN(TRUNC(F20,0))=0,F20-F19,IF(LEN(TRUNC(F19,0))-LEN(TRUNC(F20,0))&gt;0,VALUE(LEFT(F19,LEN(TRUNC(F19,0))-LEN(TRUNC(F20,0))))*POWER(10,LEN(TRUNC(F20,0)))+F20-F19,F20-F19-VALUE(LEFT(F20,LEN(TRUNC(F20,0))-LEN(TRUNC(F19,0))))*POWER(10,LEN(TRUNC(F19,0))))))</f>
        <v>4.7999999999774445E-2</v>
      </c>
      <c r="H20" s="51">
        <f t="shared" si="2"/>
        <v>345.59999999837601</v>
      </c>
      <c r="I20" s="53">
        <f t="shared" si="3"/>
        <v>0.49484536082367897</v>
      </c>
      <c r="J20" s="39"/>
      <c r="K20" s="80">
        <v>6.3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9829.2090000000007</v>
      </c>
      <c r="C21" s="50">
        <f t="shared" si="0"/>
        <v>9.30000000007567E-2</v>
      </c>
      <c r="D21" s="51">
        <f t="shared" si="1"/>
        <v>669.60000000544824</v>
      </c>
      <c r="E21" s="50"/>
      <c r="F21" s="82">
        <v>5409.7470000000003</v>
      </c>
      <c r="G21" s="52">
        <f t="shared" si="4"/>
        <v>4.800000000068394E-2</v>
      </c>
      <c r="H21" s="51">
        <f t="shared" si="2"/>
        <v>345.60000000492437</v>
      </c>
      <c r="I21" s="53">
        <f t="shared" si="3"/>
        <v>0.5161290322612192</v>
      </c>
      <c r="J21" s="39"/>
      <c r="K21" s="80">
        <v>6.3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9829.2990000000009</v>
      </c>
      <c r="C22" s="50">
        <f t="shared" si="0"/>
        <v>9.0000000000145519E-2</v>
      </c>
      <c r="D22" s="51">
        <f t="shared" si="1"/>
        <v>648.00000000104774</v>
      </c>
      <c r="E22" s="50"/>
      <c r="F22" s="82">
        <v>5409.7950000000001</v>
      </c>
      <c r="G22" s="52">
        <f t="shared" si="4"/>
        <v>4.7999999999774445E-2</v>
      </c>
      <c r="H22" s="51">
        <f t="shared" si="2"/>
        <v>345.59999999837601</v>
      </c>
      <c r="I22" s="53">
        <f t="shared" si="3"/>
        <v>0.5333333333299648</v>
      </c>
      <c r="J22" s="39"/>
      <c r="K22" s="80">
        <v>6.3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9829.39</v>
      </c>
      <c r="C23" s="50">
        <f t="shared" si="0"/>
        <v>9.0999999998530257E-2</v>
      </c>
      <c r="D23" s="51">
        <f t="shared" si="1"/>
        <v>655.19999998941785</v>
      </c>
      <c r="E23" s="50"/>
      <c r="F23" s="82">
        <v>5409.8440000000001</v>
      </c>
      <c r="G23" s="52">
        <f t="shared" si="4"/>
        <v>4.8999999999978172E-2</v>
      </c>
      <c r="H23" s="51">
        <f t="shared" si="2"/>
        <v>352.79999999984284</v>
      </c>
      <c r="I23" s="53">
        <f t="shared" si="3"/>
        <v>0.53846153846999534</v>
      </c>
      <c r="J23" s="39"/>
      <c r="K23" s="80">
        <v>6.3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9829.4809999999998</v>
      </c>
      <c r="C24" s="50">
        <f t="shared" si="0"/>
        <v>9.1000000000349246E-2</v>
      </c>
      <c r="D24" s="51">
        <f t="shared" si="1"/>
        <v>655.20000000251457</v>
      </c>
      <c r="E24" s="50"/>
      <c r="F24" s="82">
        <v>5409.893</v>
      </c>
      <c r="G24" s="52">
        <f t="shared" si="4"/>
        <v>4.8999999999978172E-2</v>
      </c>
      <c r="H24" s="51">
        <f t="shared" si="2"/>
        <v>352.79999999984284</v>
      </c>
      <c r="I24" s="53">
        <f t="shared" si="3"/>
        <v>0.53846153845923206</v>
      </c>
      <c r="J24" s="39"/>
      <c r="K24" s="80">
        <v>6.3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9829.58</v>
      </c>
      <c r="C25" s="50">
        <f t="shared" si="0"/>
        <v>9.9000000000160071E-2</v>
      </c>
      <c r="D25" s="51">
        <f t="shared" si="1"/>
        <v>712.80000000115251</v>
      </c>
      <c r="E25" s="50"/>
      <c r="F25" s="82">
        <v>5409.9440000000004</v>
      </c>
      <c r="G25" s="52">
        <f t="shared" si="4"/>
        <v>5.1000000000385626E-2</v>
      </c>
      <c r="H25" s="51">
        <f t="shared" si="2"/>
        <v>367.20000000277651</v>
      </c>
      <c r="I25" s="53">
        <f t="shared" si="3"/>
        <v>0.51515151515457747</v>
      </c>
      <c r="J25" s="39"/>
      <c r="K25" s="80">
        <v>6.3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9829.6970000000001</v>
      </c>
      <c r="C26" s="50">
        <f t="shared" si="0"/>
        <v>0.11700000000018917</v>
      </c>
      <c r="D26" s="51">
        <f t="shared" si="1"/>
        <v>842.40000000136206</v>
      </c>
      <c r="E26" s="50"/>
      <c r="F26" s="82">
        <v>5410.0060000000003</v>
      </c>
      <c r="G26" s="52">
        <f t="shared" si="4"/>
        <v>6.1999999999898137E-2</v>
      </c>
      <c r="H26" s="51">
        <f t="shared" si="2"/>
        <v>446.39999999926658</v>
      </c>
      <c r="I26" s="53">
        <f t="shared" si="3"/>
        <v>0.52991452991280252</v>
      </c>
      <c r="J26" s="39"/>
      <c r="K26" s="80">
        <v>6.3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9829.8359999999993</v>
      </c>
      <c r="C27" s="50">
        <f t="shared" si="0"/>
        <v>0.1389999999992142</v>
      </c>
      <c r="D27" s="51">
        <f t="shared" si="1"/>
        <v>1000.7999999943422</v>
      </c>
      <c r="E27" s="50"/>
      <c r="F27" s="82">
        <v>5410.0720000000001</v>
      </c>
      <c r="G27" s="52">
        <f t="shared" si="4"/>
        <v>6.5999999999803549E-2</v>
      </c>
      <c r="H27" s="51">
        <f t="shared" si="2"/>
        <v>475.19999999858555</v>
      </c>
      <c r="I27" s="53">
        <f t="shared" si="3"/>
        <v>0.47482014388616306</v>
      </c>
      <c r="J27" s="39"/>
      <c r="K27" s="80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9829.9779999999992</v>
      </c>
      <c r="C28" s="50">
        <f t="shared" si="0"/>
        <v>0.14199999999982538</v>
      </c>
      <c r="D28" s="51">
        <f t="shared" si="1"/>
        <v>1022.3999999987427</v>
      </c>
      <c r="E28" s="50"/>
      <c r="F28" s="82">
        <v>5410.1390000000001</v>
      </c>
      <c r="G28" s="52">
        <f t="shared" si="4"/>
        <v>6.7000000000007276E-2</v>
      </c>
      <c r="H28" s="51">
        <f t="shared" si="2"/>
        <v>482.40000000005239</v>
      </c>
      <c r="I28" s="53">
        <f t="shared" si="3"/>
        <v>0.47183098591612443</v>
      </c>
      <c r="J28" s="39"/>
      <c r="K28" s="80">
        <v>6.2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9830.1200000000008</v>
      </c>
      <c r="C29" s="50">
        <f t="shared" si="0"/>
        <v>0.14200000000164437</v>
      </c>
      <c r="D29" s="51">
        <f t="shared" si="1"/>
        <v>1022.4000000118394</v>
      </c>
      <c r="E29" s="50"/>
      <c r="F29" s="82">
        <v>5410.2089999999998</v>
      </c>
      <c r="G29" s="52">
        <f t="shared" si="4"/>
        <v>6.9999999999708962E-2</v>
      </c>
      <c r="H29" s="51">
        <f t="shared" si="2"/>
        <v>503.99999999790452</v>
      </c>
      <c r="I29" s="53">
        <f t="shared" si="3"/>
        <v>0.49295774647111518</v>
      </c>
      <c r="J29" s="39"/>
      <c r="K29" s="80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9830.2639999999992</v>
      </c>
      <c r="C30" s="50">
        <f t="shared" si="0"/>
        <v>0.14399999999841384</v>
      </c>
      <c r="D30" s="51">
        <f t="shared" si="1"/>
        <v>1036.7999999885797</v>
      </c>
      <c r="E30" s="50"/>
      <c r="F30" s="82">
        <v>5410.28</v>
      </c>
      <c r="G30" s="52">
        <f t="shared" si="4"/>
        <v>7.0999999999912689E-2</v>
      </c>
      <c r="H30" s="51">
        <f t="shared" si="2"/>
        <v>511.19999999937136</v>
      </c>
      <c r="I30" s="53">
        <f t="shared" si="3"/>
        <v>0.49305555556038022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9830.4</v>
      </c>
      <c r="C31" s="50">
        <f t="shared" si="0"/>
        <v>0.13600000000042201</v>
      </c>
      <c r="D31" s="51">
        <f t="shared" si="1"/>
        <v>979.20000000303844</v>
      </c>
      <c r="E31" s="50"/>
      <c r="F31" s="82">
        <v>5410.3469999999998</v>
      </c>
      <c r="G31" s="52">
        <f t="shared" si="4"/>
        <v>6.7000000000007276E-2</v>
      </c>
      <c r="H31" s="51">
        <f t="shared" si="2"/>
        <v>482.40000000005239</v>
      </c>
      <c r="I31" s="53">
        <f t="shared" si="3"/>
        <v>0.49264705882205423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9830.5349999999999</v>
      </c>
      <c r="C32" s="50">
        <f t="shared" si="0"/>
        <v>0.13500000000021828</v>
      </c>
      <c r="D32" s="51">
        <f t="shared" si="1"/>
        <v>972.00000000157161</v>
      </c>
      <c r="E32" s="50"/>
      <c r="F32" s="82">
        <v>5410.4170000000004</v>
      </c>
      <c r="G32" s="52">
        <f t="shared" si="4"/>
        <v>7.0000000000618456E-2</v>
      </c>
      <c r="H32" s="51">
        <f t="shared" si="2"/>
        <v>504.00000000445289</v>
      </c>
      <c r="I32" s="53">
        <f t="shared" si="3"/>
        <v>0.51851851852226127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9830.6650000000009</v>
      </c>
      <c r="C33" s="50">
        <f t="shared" si="0"/>
        <v>0.13000000000101863</v>
      </c>
      <c r="D33" s="51">
        <f t="shared" si="1"/>
        <v>936.00000000733417</v>
      </c>
      <c r="E33" s="50"/>
      <c r="F33" s="82">
        <v>5410.4859999999999</v>
      </c>
      <c r="G33" s="52">
        <f t="shared" si="4"/>
        <v>6.8999999999505235E-2</v>
      </c>
      <c r="H33" s="51">
        <f t="shared" si="2"/>
        <v>496.79999999643769</v>
      </c>
      <c r="I33" s="53">
        <f t="shared" si="3"/>
        <v>0.53076923076126592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9830.7909999999993</v>
      </c>
      <c r="C34" s="50">
        <f t="shared" si="0"/>
        <v>0.12599999999838474</v>
      </c>
      <c r="D34" s="51">
        <f t="shared" si="1"/>
        <v>907.19999998837011</v>
      </c>
      <c r="E34" s="50"/>
      <c r="F34" s="82">
        <v>5410.5510000000004</v>
      </c>
      <c r="G34" s="52">
        <f t="shared" si="4"/>
        <v>6.5000000000509317E-2</v>
      </c>
      <c r="H34" s="51">
        <f t="shared" si="2"/>
        <v>468.00000000366708</v>
      </c>
      <c r="I34" s="53">
        <f t="shared" si="3"/>
        <v>0.51587301588367129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9830.9179999999997</v>
      </c>
      <c r="C35" s="50">
        <f t="shared" si="0"/>
        <v>0.12700000000040745</v>
      </c>
      <c r="D35" s="51">
        <f t="shared" si="1"/>
        <v>914.40000000293367</v>
      </c>
      <c r="E35" s="50"/>
      <c r="F35" s="82">
        <v>5410.6120000000001</v>
      </c>
      <c r="G35" s="52">
        <f t="shared" si="4"/>
        <v>6.099999999969441E-2</v>
      </c>
      <c r="H35" s="51">
        <f t="shared" si="2"/>
        <v>439.19999999779975</v>
      </c>
      <c r="I35" s="53">
        <f t="shared" si="3"/>
        <v>0.48031496062597406</v>
      </c>
      <c r="J35" s="39"/>
      <c r="K35" s="80">
        <v>6.1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9831.0509999999995</v>
      </c>
      <c r="C36" s="50">
        <f t="shared" si="0"/>
        <v>0.13299999999981083</v>
      </c>
      <c r="D36" s="51">
        <f t="shared" si="1"/>
        <v>957.59999999863794</v>
      </c>
      <c r="E36" s="50"/>
      <c r="F36" s="82">
        <v>5410.6729999999998</v>
      </c>
      <c r="G36" s="52">
        <f t="shared" si="4"/>
        <v>6.099999999969441E-2</v>
      </c>
      <c r="H36" s="51">
        <f t="shared" si="2"/>
        <v>439.19999999779975</v>
      </c>
      <c r="I36" s="53">
        <f t="shared" si="3"/>
        <v>0.45864661653970806</v>
      </c>
      <c r="J36" s="39"/>
      <c r="K36" s="80">
        <v>6.1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9831.1859999999997</v>
      </c>
      <c r="C37" s="50">
        <f t="shared" si="0"/>
        <v>0.13500000000021828</v>
      </c>
      <c r="D37" s="51">
        <f t="shared" si="1"/>
        <v>972.00000000157161</v>
      </c>
      <c r="E37" s="50"/>
      <c r="F37" s="82">
        <v>5410.7309999999998</v>
      </c>
      <c r="G37" s="52">
        <f t="shared" si="4"/>
        <v>5.7999999999992724E-2</v>
      </c>
      <c r="H37" s="51">
        <f t="shared" si="2"/>
        <v>417.59999999994761</v>
      </c>
      <c r="I37" s="53">
        <f t="shared" si="3"/>
        <v>0.42962962962888107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9831.3240000000005</v>
      </c>
      <c r="C38" s="50">
        <f t="shared" si="0"/>
        <v>0.13800000000082946</v>
      </c>
      <c r="D38" s="51">
        <f t="shared" si="1"/>
        <v>993.60000000597211</v>
      </c>
      <c r="E38" s="50"/>
      <c r="F38" s="82">
        <v>5410.7910000000002</v>
      </c>
      <c r="G38" s="52">
        <f t="shared" si="4"/>
        <v>6.0000000000400178E-2</v>
      </c>
      <c r="H38" s="51">
        <f t="shared" si="2"/>
        <v>432.00000000288128</v>
      </c>
      <c r="I38" s="53">
        <f t="shared" si="3"/>
        <v>0.43478260869593871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9831.4670000000006</v>
      </c>
      <c r="C39" s="50">
        <f t="shared" si="0"/>
        <v>0.1430000000000291</v>
      </c>
      <c r="D39" s="51">
        <f t="shared" si="1"/>
        <v>1029.6000000002095</v>
      </c>
      <c r="E39" s="50"/>
      <c r="F39" s="82">
        <v>5410.8530000000001</v>
      </c>
      <c r="G39" s="52">
        <f t="shared" si="4"/>
        <v>6.1999999999898137E-2</v>
      </c>
      <c r="H39" s="51">
        <f t="shared" si="2"/>
        <v>446.39999999926658</v>
      </c>
      <c r="I39" s="53">
        <f t="shared" si="3"/>
        <v>0.43356643356563301</v>
      </c>
      <c r="J39" s="39"/>
      <c r="K39" s="80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9831.6049999999996</v>
      </c>
      <c r="C40" s="50">
        <f t="shared" si="0"/>
        <v>0.13799999999901047</v>
      </c>
      <c r="D40" s="51">
        <f t="shared" si="1"/>
        <v>993.59999999287538</v>
      </c>
      <c r="E40" s="50"/>
      <c r="F40" s="82">
        <v>5410.9160000000002</v>
      </c>
      <c r="G40" s="52">
        <f t="shared" si="4"/>
        <v>6.3000000000101863E-2</v>
      </c>
      <c r="H40" s="51">
        <f t="shared" si="2"/>
        <v>453.60000000073342</v>
      </c>
      <c r="I40" s="53">
        <f t="shared" si="3"/>
        <v>0.45652173913444644</v>
      </c>
      <c r="J40" s="39"/>
      <c r="K40" s="80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9831.7379999999994</v>
      </c>
      <c r="C41" s="50">
        <f t="shared" si="0"/>
        <v>0.13299999999981083</v>
      </c>
      <c r="D41" s="51">
        <f t="shared" si="1"/>
        <v>957.59999999863794</v>
      </c>
      <c r="E41" s="50"/>
      <c r="F41" s="82">
        <v>5410.9790000000003</v>
      </c>
      <c r="G41" s="52">
        <f t="shared" si="4"/>
        <v>6.3000000000101863E-2</v>
      </c>
      <c r="H41" s="51">
        <f t="shared" si="2"/>
        <v>453.60000000073342</v>
      </c>
      <c r="I41" s="53">
        <f t="shared" si="3"/>
        <v>0.47368421052775544</v>
      </c>
      <c r="J41" s="39"/>
      <c r="K41" s="80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9831.8629999999994</v>
      </c>
      <c r="C42" s="50">
        <f t="shared" si="0"/>
        <v>0.125</v>
      </c>
      <c r="D42" s="51">
        <f t="shared" si="1"/>
        <v>900</v>
      </c>
      <c r="E42" s="50"/>
      <c r="F42" s="82">
        <v>5411.0410000000002</v>
      </c>
      <c r="G42" s="52">
        <f t="shared" si="4"/>
        <v>6.1999999999898137E-2</v>
      </c>
      <c r="H42" s="51">
        <f t="shared" si="2"/>
        <v>446.39999999926658</v>
      </c>
      <c r="I42" s="53">
        <f t="shared" si="3"/>
        <v>0.49599999999918509</v>
      </c>
      <c r="J42" s="39"/>
      <c r="K42" s="80">
        <v>6.3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21196.799999996438</v>
      </c>
      <c r="E43" s="39"/>
      <c r="F43" s="55"/>
      <c r="G43" s="39"/>
      <c r="H43" s="51">
        <f>SUM(H18:H42)</f>
        <v>10360.8000000022</v>
      </c>
      <c r="I43" s="53">
        <f>IF(AND(H43=0,D43=0),0,H43/D43)</f>
        <v>0.48879076086975115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D51:F51"/>
    <mergeCell ref="A52:C52"/>
    <mergeCell ref="D52:F52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Z52"/>
  <sheetViews>
    <sheetView view="pageBreakPreview" topLeftCell="A5" zoomScale="75" zoomScaleNormal="5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5" style="2" customWidth="1"/>
    <col min="3" max="3" width="12.140625" style="2" customWidth="1"/>
    <col min="4" max="4" width="13.140625" style="2" customWidth="1"/>
    <col min="5" max="5" width="5.42578125" style="2" customWidth="1"/>
    <col min="6" max="6" width="15.285156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4257812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220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186</v>
      </c>
      <c r="B5" s="122"/>
      <c r="C5" s="122"/>
      <c r="D5" s="122"/>
      <c r="E5" s="122"/>
      <c r="F5" s="122"/>
      <c r="G5" s="125" t="s">
        <v>156</v>
      </c>
      <c r="H5" s="125"/>
      <c r="I5" s="91" t="s">
        <v>221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231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223</v>
      </c>
      <c r="E14" s="162"/>
      <c r="F14" s="159" t="s">
        <v>57</v>
      </c>
      <c r="G14" s="160"/>
      <c r="H14" s="42" t="s">
        <v>223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3600</v>
      </c>
      <c r="E15" s="177"/>
      <c r="F15" s="163" t="s">
        <v>58</v>
      </c>
      <c r="G15" s="164"/>
      <c r="H15" s="43">
        <v>3600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3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6" t="s">
        <v>51</v>
      </c>
      <c r="H17" s="72" t="s">
        <v>55</v>
      </c>
      <c r="I17" s="170"/>
      <c r="J17" s="175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39" t="s">
        <v>7</v>
      </c>
      <c r="B18" s="82">
        <v>5063.826</v>
      </c>
      <c r="C18" s="50"/>
      <c r="D18" s="51"/>
      <c r="E18" s="80"/>
      <c r="F18" s="82">
        <v>2373.1179999999999</v>
      </c>
      <c r="G18" s="52"/>
      <c r="H18" s="51"/>
      <c r="I18" s="53"/>
      <c r="J18" s="39"/>
      <c r="K18" s="80">
        <v>6.3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39" t="s">
        <v>8</v>
      </c>
      <c r="B19" s="82">
        <v>5063.8950000000004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6.900000000041473E-2</v>
      </c>
      <c r="D19" s="51">
        <f t="shared" ref="D19:D42" si="1">IF(C19="","",C19*$D$15)</f>
        <v>248.40000000149303</v>
      </c>
      <c r="E19" s="80"/>
      <c r="F19" s="82">
        <v>2373.1480000000001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3.0000000000200089E-2</v>
      </c>
      <c r="H19" s="51">
        <f t="shared" ref="H19:H42" si="3">IF(G19="","",G19*$H$15)</f>
        <v>108.00000000072032</v>
      </c>
      <c r="I19" s="53">
        <f t="shared" ref="I19:I42" si="4">IF(H19="","",IF(D19="","",IF(AND(H19=0,D19=0),0,H19/D19)))</f>
        <v>0.43478260869593871</v>
      </c>
      <c r="J19" s="39"/>
      <c r="K19" s="80">
        <v>6.3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39" t="s">
        <v>9</v>
      </c>
      <c r="B20" s="82">
        <v>5063.9629999999997</v>
      </c>
      <c r="C20" s="50">
        <f t="shared" si="0"/>
        <v>6.7999999999301508E-2</v>
      </c>
      <c r="D20" s="51">
        <f t="shared" si="1"/>
        <v>244.79999999748543</v>
      </c>
      <c r="E20" s="80"/>
      <c r="F20" s="82">
        <v>2373.1779999999999</v>
      </c>
      <c r="G20" s="52">
        <f t="shared" si="2"/>
        <v>2.9999999999745341E-2</v>
      </c>
      <c r="H20" s="51">
        <f t="shared" si="3"/>
        <v>107.99999999908323</v>
      </c>
      <c r="I20" s="53">
        <f t="shared" si="4"/>
        <v>0.44117647058902204</v>
      </c>
      <c r="J20" s="39"/>
      <c r="K20" s="80">
        <v>6.3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39" t="s">
        <v>10</v>
      </c>
      <c r="B21" s="82">
        <v>5064.0320000000002</v>
      </c>
      <c r="C21" s="50">
        <f t="shared" si="0"/>
        <v>6.900000000041473E-2</v>
      </c>
      <c r="D21" s="51">
        <f t="shared" si="1"/>
        <v>248.40000000149303</v>
      </c>
      <c r="E21" s="80"/>
      <c r="F21" s="82">
        <v>2373.2080000000001</v>
      </c>
      <c r="G21" s="52">
        <f t="shared" si="2"/>
        <v>3.0000000000200089E-2</v>
      </c>
      <c r="H21" s="51">
        <f t="shared" si="3"/>
        <v>108.00000000072032</v>
      </c>
      <c r="I21" s="53">
        <f t="shared" si="4"/>
        <v>0.43478260869593871</v>
      </c>
      <c r="J21" s="39"/>
      <c r="K21" s="80">
        <v>6.3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39" t="s">
        <v>11</v>
      </c>
      <c r="B22" s="82">
        <v>5064.098</v>
      </c>
      <c r="C22" s="50">
        <f t="shared" si="0"/>
        <v>6.5999999999803549E-2</v>
      </c>
      <c r="D22" s="51">
        <f t="shared" si="1"/>
        <v>237.59999999929278</v>
      </c>
      <c r="E22" s="80"/>
      <c r="F22" s="82">
        <v>2373.2370000000001</v>
      </c>
      <c r="G22" s="52">
        <f t="shared" si="2"/>
        <v>2.8999999999996362E-2</v>
      </c>
      <c r="H22" s="51">
        <f t="shared" si="3"/>
        <v>104.3999999999869</v>
      </c>
      <c r="I22" s="53">
        <f t="shared" si="4"/>
        <v>0.43939393939519217</v>
      </c>
      <c r="J22" s="39"/>
      <c r="K22" s="80">
        <v>6.3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39" t="s">
        <v>12</v>
      </c>
      <c r="B23" s="82">
        <v>5064.1689999999999</v>
      </c>
      <c r="C23" s="50">
        <f t="shared" si="0"/>
        <v>7.0999999999912689E-2</v>
      </c>
      <c r="D23" s="51">
        <f t="shared" si="1"/>
        <v>255.59999999968568</v>
      </c>
      <c r="E23" s="80"/>
      <c r="F23" s="82">
        <v>2373.2669999999998</v>
      </c>
      <c r="G23" s="52">
        <f t="shared" si="2"/>
        <v>2.9999999999745341E-2</v>
      </c>
      <c r="H23" s="51">
        <f t="shared" si="3"/>
        <v>107.99999999908323</v>
      </c>
      <c r="I23" s="53">
        <f t="shared" si="4"/>
        <v>0.42253521126453852</v>
      </c>
      <c r="J23" s="39"/>
      <c r="K23" s="80">
        <v>6.3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39" t="s">
        <v>13</v>
      </c>
      <c r="B24" s="82">
        <v>5064.241</v>
      </c>
      <c r="C24" s="50">
        <f t="shared" si="0"/>
        <v>7.2000000000116415E-2</v>
      </c>
      <c r="D24" s="51">
        <f t="shared" si="1"/>
        <v>259.2000000004191</v>
      </c>
      <c r="E24" s="80"/>
      <c r="F24" s="82">
        <v>2373.297</v>
      </c>
      <c r="G24" s="52">
        <f t="shared" si="2"/>
        <v>3.0000000000200089E-2</v>
      </c>
      <c r="H24" s="51">
        <f t="shared" si="3"/>
        <v>108.00000000072032</v>
      </c>
      <c r="I24" s="53">
        <f t="shared" si="4"/>
        <v>0.416666666668772</v>
      </c>
      <c r="J24" s="39"/>
      <c r="K24" s="80">
        <v>6.3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39" t="s">
        <v>14</v>
      </c>
      <c r="B25" s="82">
        <v>5064.3140000000003</v>
      </c>
      <c r="C25" s="50">
        <f t="shared" si="0"/>
        <v>7.3000000000320142E-2</v>
      </c>
      <c r="D25" s="51">
        <f t="shared" si="1"/>
        <v>262.80000000115251</v>
      </c>
      <c r="E25" s="80"/>
      <c r="F25" s="82">
        <v>2373.3270000000002</v>
      </c>
      <c r="G25" s="52">
        <f t="shared" si="2"/>
        <v>3.0000000000200089E-2</v>
      </c>
      <c r="H25" s="51">
        <f t="shared" si="3"/>
        <v>108.00000000072032</v>
      </c>
      <c r="I25" s="53">
        <f t="shared" si="4"/>
        <v>0.41095890411052771</v>
      </c>
      <c r="J25" s="39"/>
      <c r="K25" s="80">
        <v>6.3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39" t="s">
        <v>15</v>
      </c>
      <c r="B26" s="82">
        <v>5064.3890000000001</v>
      </c>
      <c r="C26" s="50">
        <f t="shared" si="0"/>
        <v>7.4999999999818101E-2</v>
      </c>
      <c r="D26" s="51">
        <f t="shared" si="1"/>
        <v>269.99999999934516</v>
      </c>
      <c r="E26" s="80"/>
      <c r="F26" s="82">
        <v>2373.3560000000002</v>
      </c>
      <c r="G26" s="52">
        <f t="shared" si="2"/>
        <v>2.8999999999996362E-2</v>
      </c>
      <c r="H26" s="51">
        <f t="shared" si="3"/>
        <v>104.3999999999869</v>
      </c>
      <c r="I26" s="53">
        <f t="shared" si="4"/>
        <v>0.38666666666755595</v>
      </c>
      <c r="J26" s="39"/>
      <c r="K26" s="80">
        <v>6.3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39" t="s">
        <v>16</v>
      </c>
      <c r="B27" s="82">
        <v>5064.4610000000002</v>
      </c>
      <c r="C27" s="50">
        <f t="shared" si="0"/>
        <v>7.2000000000116415E-2</v>
      </c>
      <c r="D27" s="51">
        <f t="shared" si="1"/>
        <v>259.2000000004191</v>
      </c>
      <c r="E27" s="80"/>
      <c r="F27" s="82">
        <v>2373.3820000000001</v>
      </c>
      <c r="G27" s="52">
        <f t="shared" si="2"/>
        <v>2.5999999999839929E-2</v>
      </c>
      <c r="H27" s="51">
        <f t="shared" si="3"/>
        <v>93.599999999423744</v>
      </c>
      <c r="I27" s="53">
        <f t="shared" si="4"/>
        <v>0.36111111110830402</v>
      </c>
      <c r="J27" s="39"/>
      <c r="K27" s="80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39" t="s">
        <v>17</v>
      </c>
      <c r="B28" s="82">
        <v>5064.5259999999998</v>
      </c>
      <c r="C28" s="50">
        <f t="shared" si="0"/>
        <v>6.4999999999599822E-2</v>
      </c>
      <c r="D28" s="51">
        <f t="shared" si="1"/>
        <v>233.99999999855936</v>
      </c>
      <c r="E28" s="80"/>
      <c r="F28" s="82">
        <v>2373.402</v>
      </c>
      <c r="G28" s="52">
        <f t="shared" si="2"/>
        <v>1.999999999998181E-2</v>
      </c>
      <c r="H28" s="51">
        <f t="shared" si="3"/>
        <v>71.999999999934516</v>
      </c>
      <c r="I28" s="53">
        <f t="shared" si="4"/>
        <v>0.3076923076939222</v>
      </c>
      <c r="J28" s="39"/>
      <c r="K28" s="80">
        <v>6.2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39" t="s">
        <v>18</v>
      </c>
      <c r="B29" s="82">
        <v>5064.5919999999996</v>
      </c>
      <c r="C29" s="50">
        <f t="shared" si="0"/>
        <v>6.5999999999803549E-2</v>
      </c>
      <c r="D29" s="51">
        <f t="shared" si="1"/>
        <v>237.59999999929278</v>
      </c>
      <c r="E29" s="80"/>
      <c r="F29" s="82">
        <v>2373.4209999999998</v>
      </c>
      <c r="G29" s="52">
        <f t="shared" si="2"/>
        <v>1.8999999999778083E-2</v>
      </c>
      <c r="H29" s="51">
        <f t="shared" si="3"/>
        <v>68.3999999992011</v>
      </c>
      <c r="I29" s="53">
        <f t="shared" si="4"/>
        <v>0.2878787878762824</v>
      </c>
      <c r="J29" s="39"/>
      <c r="K29" s="80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39" t="s">
        <v>19</v>
      </c>
      <c r="B30" s="82">
        <v>5064.6559999999999</v>
      </c>
      <c r="C30" s="50">
        <f t="shared" si="0"/>
        <v>6.400000000030559E-2</v>
      </c>
      <c r="D30" s="51">
        <f t="shared" si="1"/>
        <v>230.40000000110012</v>
      </c>
      <c r="E30" s="80"/>
      <c r="F30" s="82">
        <v>2373.4389999999999</v>
      </c>
      <c r="G30" s="52">
        <f t="shared" si="2"/>
        <v>1.8000000000029104E-2</v>
      </c>
      <c r="H30" s="51">
        <f t="shared" si="3"/>
        <v>64.800000000104774</v>
      </c>
      <c r="I30" s="53">
        <f t="shared" si="4"/>
        <v>0.28124999999911182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39" t="s">
        <v>20</v>
      </c>
      <c r="B31" s="82">
        <v>5064.72</v>
      </c>
      <c r="C31" s="50">
        <f t="shared" si="0"/>
        <v>6.400000000030559E-2</v>
      </c>
      <c r="D31" s="51">
        <f t="shared" si="1"/>
        <v>230.40000000110012</v>
      </c>
      <c r="E31" s="80"/>
      <c r="F31" s="82">
        <v>2373.4580000000001</v>
      </c>
      <c r="G31" s="52">
        <f t="shared" si="2"/>
        <v>1.9000000000232831E-2</v>
      </c>
      <c r="H31" s="51">
        <f t="shared" si="3"/>
        <v>68.40000000083819</v>
      </c>
      <c r="I31" s="53">
        <f t="shared" si="4"/>
        <v>0.29687500000222045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39" t="s">
        <v>21</v>
      </c>
      <c r="B32" s="82">
        <v>5064.7830000000004</v>
      </c>
      <c r="C32" s="50">
        <f t="shared" si="0"/>
        <v>6.3000000000101863E-2</v>
      </c>
      <c r="D32" s="51">
        <f t="shared" si="1"/>
        <v>226.80000000036671</v>
      </c>
      <c r="E32" s="80"/>
      <c r="F32" s="82">
        <v>2373.4760000000001</v>
      </c>
      <c r="G32" s="52">
        <f t="shared" si="2"/>
        <v>1.8000000000029104E-2</v>
      </c>
      <c r="H32" s="51">
        <f t="shared" si="3"/>
        <v>64.800000000104774</v>
      </c>
      <c r="I32" s="53">
        <f t="shared" si="4"/>
        <v>0.2857142857142857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39" t="s">
        <v>22</v>
      </c>
      <c r="B33" s="82">
        <v>5064.848</v>
      </c>
      <c r="C33" s="50">
        <f t="shared" si="0"/>
        <v>6.4999999999599822E-2</v>
      </c>
      <c r="D33" s="51">
        <f t="shared" si="1"/>
        <v>233.99999999855936</v>
      </c>
      <c r="E33" s="80"/>
      <c r="F33" s="82">
        <v>2373.4940000000001</v>
      </c>
      <c r="G33" s="52">
        <f t="shared" si="2"/>
        <v>1.8000000000029104E-2</v>
      </c>
      <c r="H33" s="51">
        <f t="shared" si="3"/>
        <v>64.800000000104774</v>
      </c>
      <c r="I33" s="53">
        <f t="shared" si="4"/>
        <v>0.27692307692522955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39" t="s">
        <v>23</v>
      </c>
      <c r="B34" s="82">
        <v>5064.915</v>
      </c>
      <c r="C34" s="50">
        <f t="shared" si="0"/>
        <v>6.7000000000007276E-2</v>
      </c>
      <c r="D34" s="51">
        <f t="shared" si="1"/>
        <v>241.20000000002619</v>
      </c>
      <c r="E34" s="80"/>
      <c r="F34" s="82">
        <v>2373.5140000000001</v>
      </c>
      <c r="G34" s="52">
        <f t="shared" si="2"/>
        <v>1.999999999998181E-2</v>
      </c>
      <c r="H34" s="51">
        <f t="shared" si="3"/>
        <v>71.999999999934516</v>
      </c>
      <c r="I34" s="53">
        <f t="shared" si="4"/>
        <v>0.29850746268626327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39" t="s">
        <v>24</v>
      </c>
      <c r="B35" s="82">
        <v>5064.9889999999996</v>
      </c>
      <c r="C35" s="50">
        <f t="shared" si="0"/>
        <v>7.3999999999614374E-2</v>
      </c>
      <c r="D35" s="51">
        <f t="shared" si="1"/>
        <v>266.39999999861175</v>
      </c>
      <c r="E35" s="80"/>
      <c r="F35" s="82">
        <v>2373.54</v>
      </c>
      <c r="G35" s="52">
        <f t="shared" si="2"/>
        <v>2.5999999999839929E-2</v>
      </c>
      <c r="H35" s="51">
        <f t="shared" si="3"/>
        <v>93.599999999423744</v>
      </c>
      <c r="I35" s="53">
        <f t="shared" si="4"/>
        <v>0.35135135135101919</v>
      </c>
      <c r="J35" s="39"/>
      <c r="K35" s="80">
        <v>6.1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39" t="s">
        <v>25</v>
      </c>
      <c r="B36" s="82">
        <v>5065.0659999999998</v>
      </c>
      <c r="C36" s="50">
        <f t="shared" si="0"/>
        <v>7.7000000000225555E-2</v>
      </c>
      <c r="D36" s="51">
        <f t="shared" si="1"/>
        <v>277.200000000812</v>
      </c>
      <c r="E36" s="80"/>
      <c r="F36" s="82">
        <v>2373.5680000000002</v>
      </c>
      <c r="G36" s="52">
        <f t="shared" si="2"/>
        <v>2.8000000000247383E-2</v>
      </c>
      <c r="H36" s="51">
        <f t="shared" si="3"/>
        <v>100.80000000089058</v>
      </c>
      <c r="I36" s="53">
        <f t="shared" si="4"/>
        <v>0.36363636363851121</v>
      </c>
      <c r="J36" s="39"/>
      <c r="K36" s="80">
        <v>6.1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39" t="s">
        <v>26</v>
      </c>
      <c r="B37" s="82">
        <v>5065.1419999999998</v>
      </c>
      <c r="C37" s="50">
        <f t="shared" si="0"/>
        <v>7.6000000000021828E-2</v>
      </c>
      <c r="D37" s="51">
        <f t="shared" si="1"/>
        <v>273.60000000007858</v>
      </c>
      <c r="E37" s="80"/>
      <c r="F37" s="82">
        <v>2373.5970000000002</v>
      </c>
      <c r="G37" s="52">
        <f t="shared" si="2"/>
        <v>2.8999999999996362E-2</v>
      </c>
      <c r="H37" s="51">
        <f t="shared" si="3"/>
        <v>104.3999999999869</v>
      </c>
      <c r="I37" s="53">
        <f t="shared" si="4"/>
        <v>0.38157894736826359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39" t="s">
        <v>27</v>
      </c>
      <c r="B38" s="82">
        <v>5065.2169999999996</v>
      </c>
      <c r="C38" s="50">
        <f t="shared" si="0"/>
        <v>7.4999999999818101E-2</v>
      </c>
      <c r="D38" s="51">
        <f t="shared" si="1"/>
        <v>269.99999999934516</v>
      </c>
      <c r="E38" s="80"/>
      <c r="F38" s="82">
        <v>2373.627</v>
      </c>
      <c r="G38" s="52">
        <f t="shared" si="2"/>
        <v>2.9999999999745341E-2</v>
      </c>
      <c r="H38" s="51">
        <f t="shared" si="3"/>
        <v>107.99999999908323</v>
      </c>
      <c r="I38" s="53">
        <f t="shared" si="4"/>
        <v>0.39999999999757468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39" t="s">
        <v>28</v>
      </c>
      <c r="B39" s="82">
        <v>5065.2929999999997</v>
      </c>
      <c r="C39" s="50">
        <f t="shared" si="0"/>
        <v>7.6000000000021828E-2</v>
      </c>
      <c r="D39" s="51">
        <f t="shared" si="1"/>
        <v>273.60000000007858</v>
      </c>
      <c r="E39" s="80"/>
      <c r="F39" s="82">
        <v>2373.6570000000002</v>
      </c>
      <c r="G39" s="52">
        <f t="shared" si="2"/>
        <v>3.0000000000200089E-2</v>
      </c>
      <c r="H39" s="51">
        <f t="shared" si="3"/>
        <v>108.00000000072032</v>
      </c>
      <c r="I39" s="53">
        <f t="shared" si="4"/>
        <v>0.39473684210778254</v>
      </c>
      <c r="J39" s="39"/>
      <c r="K39" s="80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39" t="s">
        <v>29</v>
      </c>
      <c r="B40" s="82">
        <v>5065.3689999999997</v>
      </c>
      <c r="C40" s="50">
        <f t="shared" si="0"/>
        <v>7.6000000000021828E-2</v>
      </c>
      <c r="D40" s="51">
        <f t="shared" si="1"/>
        <v>273.60000000007858</v>
      </c>
      <c r="E40" s="80"/>
      <c r="F40" s="82">
        <v>2373.6889999999999</v>
      </c>
      <c r="G40" s="52">
        <f t="shared" si="2"/>
        <v>3.1999999999698048E-2</v>
      </c>
      <c r="H40" s="51">
        <f t="shared" si="3"/>
        <v>115.19999999891297</v>
      </c>
      <c r="I40" s="53">
        <f t="shared" si="4"/>
        <v>0.4210526315748534</v>
      </c>
      <c r="J40" s="39"/>
      <c r="K40" s="80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39" t="s">
        <v>30</v>
      </c>
      <c r="B41" s="82">
        <v>5065.442</v>
      </c>
      <c r="C41" s="50">
        <f t="shared" si="0"/>
        <v>7.3000000000320142E-2</v>
      </c>
      <c r="D41" s="51">
        <f t="shared" si="1"/>
        <v>262.80000000115251</v>
      </c>
      <c r="E41" s="80"/>
      <c r="F41" s="82">
        <v>2373.7190000000001</v>
      </c>
      <c r="G41" s="52">
        <f t="shared" si="2"/>
        <v>3.0000000000200089E-2</v>
      </c>
      <c r="H41" s="51">
        <f t="shared" si="3"/>
        <v>108.00000000072032</v>
      </c>
      <c r="I41" s="53">
        <f t="shared" si="4"/>
        <v>0.41095890411052771</v>
      </c>
      <c r="J41" s="39"/>
      <c r="K41" s="80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39" t="s">
        <v>31</v>
      </c>
      <c r="B42" s="82">
        <v>5065.5159999999996</v>
      </c>
      <c r="C42" s="50">
        <f t="shared" si="0"/>
        <v>7.3999999999614374E-2</v>
      </c>
      <c r="D42" s="51">
        <f t="shared" si="1"/>
        <v>266.39999999861175</v>
      </c>
      <c r="E42" s="80"/>
      <c r="F42" s="82">
        <v>2373.75</v>
      </c>
      <c r="G42" s="52">
        <f t="shared" si="2"/>
        <v>3.0999999999949068E-2</v>
      </c>
      <c r="H42" s="51">
        <f t="shared" si="3"/>
        <v>111.59999999981665</v>
      </c>
      <c r="I42" s="53">
        <f t="shared" si="4"/>
        <v>0.41891891892041372</v>
      </c>
      <c r="J42" s="39"/>
      <c r="K42" s="80">
        <v>6.3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79" t="s">
        <v>70</v>
      </c>
      <c r="B43" s="179"/>
      <c r="C43" s="179"/>
      <c r="D43" s="51">
        <f>SUM(D18:D42)</f>
        <v>6083.9999999985594</v>
      </c>
      <c r="E43" s="39"/>
      <c r="F43" s="55"/>
      <c r="G43" s="39"/>
      <c r="H43" s="51">
        <f>SUM(H18:H42)</f>
        <v>2275.2000000002226</v>
      </c>
      <c r="I43" s="53">
        <f>IF(AND(H43=0,D43=0),0,H43/D43)</f>
        <v>0.37396449704154527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62"/>
      <c r="E44" s="62"/>
      <c r="F44" s="63"/>
      <c r="G44" s="62"/>
      <c r="H44" s="62"/>
      <c r="I44" s="62"/>
      <c r="J44" s="62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Z52"/>
  <sheetViews>
    <sheetView view="pageBreakPreview" zoomScale="75" zoomScaleNormal="50" zoomScaleSheetLayoutView="75" workbookViewId="0">
      <selection activeCell="L32" sqref="L32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208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222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232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85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85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8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58"/>
      <c r="L13" s="45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60" t="s">
        <v>57</v>
      </c>
      <c r="C14" s="160"/>
      <c r="D14" s="161" t="s">
        <v>224</v>
      </c>
      <c r="E14" s="162"/>
      <c r="F14" s="159" t="s">
        <v>57</v>
      </c>
      <c r="G14" s="160"/>
      <c r="H14" s="42" t="s">
        <v>224</v>
      </c>
      <c r="I14" s="170"/>
      <c r="J14" s="159" t="s">
        <v>61</v>
      </c>
      <c r="K14" s="160"/>
      <c r="L14" s="72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4" t="s">
        <v>58</v>
      </c>
      <c r="C15" s="164"/>
      <c r="D15" s="176">
        <v>2400</v>
      </c>
      <c r="E15" s="177"/>
      <c r="F15" s="163" t="s">
        <v>58</v>
      </c>
      <c r="G15" s="164"/>
      <c r="H15" s="43">
        <v>2400</v>
      </c>
      <c r="I15" s="170"/>
      <c r="J15" s="163" t="s">
        <v>62</v>
      </c>
      <c r="K15" s="164"/>
      <c r="L15" s="72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73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72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8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1.9648000000000001</v>
      </c>
      <c r="C18" s="50"/>
      <c r="D18" s="51"/>
      <c r="E18" s="80"/>
      <c r="F18" s="82">
        <v>0.20019999999999999</v>
      </c>
      <c r="G18" s="52"/>
      <c r="H18" s="51"/>
      <c r="I18" s="53"/>
      <c r="J18" s="39"/>
      <c r="K18" s="80">
        <v>6.3</v>
      </c>
      <c r="L18" s="7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1.9648000000000001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0.20019999999999999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6.3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1.9648000000000001</v>
      </c>
      <c r="C20" s="50">
        <f t="shared" si="0"/>
        <v>0</v>
      </c>
      <c r="D20" s="51">
        <f t="shared" si="1"/>
        <v>0</v>
      </c>
      <c r="E20" s="80"/>
      <c r="F20" s="82">
        <v>0.20019999999999999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6.3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1.9648000000000001</v>
      </c>
      <c r="C21" s="50">
        <f t="shared" si="0"/>
        <v>0</v>
      </c>
      <c r="D21" s="51">
        <f t="shared" si="1"/>
        <v>0</v>
      </c>
      <c r="E21" s="80"/>
      <c r="F21" s="82">
        <v>0.20019999999999999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6.3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1.9648000000000001</v>
      </c>
      <c r="C22" s="50">
        <f t="shared" si="0"/>
        <v>0</v>
      </c>
      <c r="D22" s="51">
        <f t="shared" si="1"/>
        <v>0</v>
      </c>
      <c r="E22" s="80"/>
      <c r="F22" s="82">
        <v>0.20019999999999999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6.3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1.9648000000000001</v>
      </c>
      <c r="C23" s="50">
        <f t="shared" si="0"/>
        <v>0</v>
      </c>
      <c r="D23" s="51">
        <f t="shared" si="1"/>
        <v>0</v>
      </c>
      <c r="E23" s="80"/>
      <c r="F23" s="82">
        <v>0.20019999999999999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6.3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1.9648000000000001</v>
      </c>
      <c r="C24" s="50">
        <f t="shared" si="0"/>
        <v>0</v>
      </c>
      <c r="D24" s="51">
        <f t="shared" si="1"/>
        <v>0</v>
      </c>
      <c r="E24" s="80"/>
      <c r="F24" s="82">
        <v>0.20019999999999999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6.3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1.9648000000000001</v>
      </c>
      <c r="C25" s="50">
        <f t="shared" si="0"/>
        <v>0</v>
      </c>
      <c r="D25" s="51">
        <f t="shared" si="1"/>
        <v>0</v>
      </c>
      <c r="E25" s="80"/>
      <c r="F25" s="82">
        <v>0.20019999999999999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80">
        <v>6.3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1.9648000000000001</v>
      </c>
      <c r="C26" s="50">
        <f t="shared" si="0"/>
        <v>0</v>
      </c>
      <c r="D26" s="51">
        <f t="shared" si="1"/>
        <v>0</v>
      </c>
      <c r="E26" s="80"/>
      <c r="F26" s="82">
        <v>0.20019999999999999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80">
        <v>6.3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1.9648000000000001</v>
      </c>
      <c r="C27" s="50">
        <f t="shared" si="0"/>
        <v>0</v>
      </c>
      <c r="D27" s="51">
        <f t="shared" si="1"/>
        <v>0</v>
      </c>
      <c r="E27" s="80"/>
      <c r="F27" s="82">
        <v>0.20019999999999999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80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1.9648000000000001</v>
      </c>
      <c r="C28" s="50">
        <f t="shared" si="0"/>
        <v>0</v>
      </c>
      <c r="D28" s="51">
        <f t="shared" si="1"/>
        <v>0</v>
      </c>
      <c r="E28" s="80"/>
      <c r="F28" s="82">
        <v>0.20019999999999999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80">
        <v>6.2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1.9648000000000001</v>
      </c>
      <c r="C29" s="50">
        <f t="shared" si="0"/>
        <v>0</v>
      </c>
      <c r="D29" s="51">
        <f t="shared" si="1"/>
        <v>0</v>
      </c>
      <c r="E29" s="80"/>
      <c r="F29" s="82">
        <v>0.20019999999999999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80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1.9648000000000001</v>
      </c>
      <c r="C30" s="50">
        <f t="shared" si="0"/>
        <v>0</v>
      </c>
      <c r="D30" s="51">
        <f t="shared" si="1"/>
        <v>0</v>
      </c>
      <c r="E30" s="80"/>
      <c r="F30" s="82">
        <v>0.20019999999999999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1.9648000000000001</v>
      </c>
      <c r="C31" s="50">
        <f t="shared" si="0"/>
        <v>0</v>
      </c>
      <c r="D31" s="51">
        <f t="shared" si="1"/>
        <v>0</v>
      </c>
      <c r="E31" s="80"/>
      <c r="F31" s="82">
        <v>0.20019999999999999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1.9648000000000001</v>
      </c>
      <c r="C32" s="50">
        <f t="shared" si="0"/>
        <v>0</v>
      </c>
      <c r="D32" s="51">
        <f t="shared" si="1"/>
        <v>0</v>
      </c>
      <c r="E32" s="80"/>
      <c r="F32" s="82">
        <v>0.20019999999999999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1.9648000000000001</v>
      </c>
      <c r="C33" s="50">
        <f t="shared" si="0"/>
        <v>0</v>
      </c>
      <c r="D33" s="51">
        <f t="shared" si="1"/>
        <v>0</v>
      </c>
      <c r="E33" s="80"/>
      <c r="F33" s="82">
        <v>0.20019999999999999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1.9648000000000001</v>
      </c>
      <c r="C34" s="50">
        <f t="shared" si="0"/>
        <v>0</v>
      </c>
      <c r="D34" s="51">
        <f t="shared" si="1"/>
        <v>0</v>
      </c>
      <c r="E34" s="80"/>
      <c r="F34" s="82">
        <v>0.20019999999999999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1.9648000000000001</v>
      </c>
      <c r="C35" s="50">
        <f t="shared" si="0"/>
        <v>0</v>
      </c>
      <c r="D35" s="51">
        <f t="shared" si="1"/>
        <v>0</v>
      </c>
      <c r="E35" s="80"/>
      <c r="F35" s="82">
        <v>0.20019999999999999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6.1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1.9648000000000001</v>
      </c>
      <c r="C36" s="50">
        <f t="shared" si="0"/>
        <v>0</v>
      </c>
      <c r="D36" s="51">
        <f t="shared" si="1"/>
        <v>0</v>
      </c>
      <c r="E36" s="80"/>
      <c r="F36" s="82">
        <v>0.20019999999999999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6.1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1.9648000000000001</v>
      </c>
      <c r="C37" s="50">
        <f t="shared" si="0"/>
        <v>0</v>
      </c>
      <c r="D37" s="51">
        <f t="shared" si="1"/>
        <v>0</v>
      </c>
      <c r="E37" s="80"/>
      <c r="F37" s="82">
        <v>0.20019999999999999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1.9648000000000001</v>
      </c>
      <c r="C38" s="50">
        <f t="shared" si="0"/>
        <v>0</v>
      </c>
      <c r="D38" s="51">
        <f t="shared" si="1"/>
        <v>0</v>
      </c>
      <c r="E38" s="80"/>
      <c r="F38" s="82">
        <v>0.20019999999999999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1.9648000000000001</v>
      </c>
      <c r="C39" s="50">
        <f t="shared" si="0"/>
        <v>0</v>
      </c>
      <c r="D39" s="51">
        <f t="shared" si="1"/>
        <v>0</v>
      </c>
      <c r="E39" s="80"/>
      <c r="F39" s="82">
        <v>0.20019999999999999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80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1.9648000000000001</v>
      </c>
      <c r="C40" s="50">
        <f t="shared" si="0"/>
        <v>0</v>
      </c>
      <c r="D40" s="51">
        <f t="shared" si="1"/>
        <v>0</v>
      </c>
      <c r="E40" s="80"/>
      <c r="F40" s="82">
        <v>0.20019999999999999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80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1.9648000000000001</v>
      </c>
      <c r="C41" s="50">
        <f t="shared" si="0"/>
        <v>0</v>
      </c>
      <c r="D41" s="51">
        <f t="shared" si="1"/>
        <v>0</v>
      </c>
      <c r="E41" s="80"/>
      <c r="F41" s="82">
        <v>0.20019999999999999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80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1.9648000000000001</v>
      </c>
      <c r="C42" s="50">
        <f t="shared" si="0"/>
        <v>0</v>
      </c>
      <c r="D42" s="51">
        <f t="shared" si="1"/>
        <v>0</v>
      </c>
      <c r="E42" s="80"/>
      <c r="F42" s="82">
        <v>0.20019999999999999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80">
        <v>6.3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39">
        <f>SUM(D18:D42)</f>
        <v>0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/>
  <dimension ref="A1:Z52"/>
  <sheetViews>
    <sheetView view="pageBreakPreview" topLeftCell="A8" zoomScale="75" zoomScaleNormal="5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5703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208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247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30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232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85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85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8" t="s">
        <v>56</v>
      </c>
      <c r="C13" s="158"/>
      <c r="D13" s="166" t="s">
        <v>263</v>
      </c>
      <c r="E13" s="167"/>
      <c r="F13" s="157" t="s">
        <v>59</v>
      </c>
      <c r="G13" s="158"/>
      <c r="H13" s="40" t="s">
        <v>263</v>
      </c>
      <c r="I13" s="169" t="s">
        <v>5</v>
      </c>
      <c r="J13" s="157" t="s">
        <v>60</v>
      </c>
      <c r="K13" s="158"/>
      <c r="L13" s="45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60" t="s">
        <v>57</v>
      </c>
      <c r="C14" s="160"/>
      <c r="D14" s="161" t="s">
        <v>272</v>
      </c>
      <c r="E14" s="162"/>
      <c r="F14" s="159" t="s">
        <v>57</v>
      </c>
      <c r="G14" s="160"/>
      <c r="H14" s="42" t="s">
        <v>272</v>
      </c>
      <c r="I14" s="170"/>
      <c r="J14" s="159" t="s">
        <v>61</v>
      </c>
      <c r="K14" s="160"/>
      <c r="L14" s="72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4" t="s">
        <v>58</v>
      </c>
      <c r="C15" s="164"/>
      <c r="D15" s="176">
        <v>7200</v>
      </c>
      <c r="E15" s="177"/>
      <c r="F15" s="163" t="s">
        <v>58</v>
      </c>
      <c r="G15" s="164"/>
      <c r="H15" s="43">
        <v>7200</v>
      </c>
      <c r="I15" s="170"/>
      <c r="J15" s="163" t="s">
        <v>62</v>
      </c>
      <c r="K15" s="164"/>
      <c r="L15" s="72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73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72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8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2291.6860000000001</v>
      </c>
      <c r="C18" s="50"/>
      <c r="D18" s="51"/>
      <c r="E18" s="80"/>
      <c r="F18" s="82">
        <v>1423.7929999999999</v>
      </c>
      <c r="G18" s="52"/>
      <c r="H18" s="51"/>
      <c r="I18" s="53"/>
      <c r="J18" s="39"/>
      <c r="K18" s="80">
        <v>6.2</v>
      </c>
      <c r="L18" s="7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2291.752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6.5999999999803549E-2</v>
      </c>
      <c r="D19" s="51">
        <f t="shared" ref="D19:D42" si="1">IF(C19="","",C19*$D$15)</f>
        <v>475.19999999858555</v>
      </c>
      <c r="E19" s="80"/>
      <c r="F19" s="82">
        <v>1423.836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4.3000000000120053E-2</v>
      </c>
      <c r="H19" s="51">
        <f t="shared" ref="H19:H42" si="3">IF(G19="","",G19*$H$15)</f>
        <v>309.60000000086438</v>
      </c>
      <c r="I19" s="53">
        <f t="shared" ref="I19:I42" si="4">IF(H19="","",IF(D19="","",IF(AND(H19=0,D19=0),0,H19/D19)))</f>
        <v>0.65151515151890971</v>
      </c>
      <c r="J19" s="39"/>
      <c r="K19" s="80">
        <v>6.2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2291.8159999999998</v>
      </c>
      <c r="C20" s="50">
        <f t="shared" si="0"/>
        <v>6.3999999999850843E-2</v>
      </c>
      <c r="D20" s="51">
        <f t="shared" si="1"/>
        <v>460.79999999892607</v>
      </c>
      <c r="E20" s="80"/>
      <c r="F20" s="82">
        <v>1423.8779999999999</v>
      </c>
      <c r="G20" s="52">
        <f t="shared" si="2"/>
        <v>4.1999999999916326E-2</v>
      </c>
      <c r="H20" s="51">
        <f t="shared" si="3"/>
        <v>302.39999999939755</v>
      </c>
      <c r="I20" s="53">
        <f t="shared" si="4"/>
        <v>0.65625000000022204</v>
      </c>
      <c r="J20" s="39"/>
      <c r="K20" s="80">
        <v>6.2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2291.8820000000001</v>
      </c>
      <c r="C21" s="50">
        <f t="shared" si="0"/>
        <v>6.6000000000258296E-2</v>
      </c>
      <c r="D21" s="51">
        <f t="shared" si="1"/>
        <v>475.20000000185973</v>
      </c>
      <c r="E21" s="80"/>
      <c r="F21" s="82">
        <v>1423.921</v>
      </c>
      <c r="G21" s="52">
        <f t="shared" si="2"/>
        <v>4.3000000000120053E-2</v>
      </c>
      <c r="H21" s="51">
        <f t="shared" si="3"/>
        <v>309.60000000086438</v>
      </c>
      <c r="I21" s="53">
        <f t="shared" si="4"/>
        <v>0.65151515151442074</v>
      </c>
      <c r="J21" s="39"/>
      <c r="K21" s="80">
        <v>6.2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2291.9470000000001</v>
      </c>
      <c r="C22" s="50">
        <f t="shared" si="0"/>
        <v>6.500000000005457E-2</v>
      </c>
      <c r="D22" s="51">
        <f t="shared" si="1"/>
        <v>468.0000000003929</v>
      </c>
      <c r="E22" s="80"/>
      <c r="F22" s="82">
        <v>1423.963</v>
      </c>
      <c r="G22" s="52">
        <f t="shared" si="2"/>
        <v>4.1999999999916326E-2</v>
      </c>
      <c r="H22" s="51">
        <f t="shared" si="3"/>
        <v>302.39999999939755</v>
      </c>
      <c r="I22" s="53">
        <f t="shared" si="4"/>
        <v>0.64615384615201643</v>
      </c>
      <c r="J22" s="39"/>
      <c r="K22" s="80">
        <v>6.2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2292.0120000000002</v>
      </c>
      <c r="C23" s="50">
        <f t="shared" si="0"/>
        <v>6.500000000005457E-2</v>
      </c>
      <c r="D23" s="51">
        <f t="shared" si="1"/>
        <v>468.0000000003929</v>
      </c>
      <c r="E23" s="80"/>
      <c r="F23" s="82">
        <v>1424.0050000000001</v>
      </c>
      <c r="G23" s="52">
        <f t="shared" si="2"/>
        <v>4.20000000001437E-2</v>
      </c>
      <c r="H23" s="51">
        <f t="shared" si="3"/>
        <v>302.40000000103464</v>
      </c>
      <c r="I23" s="53">
        <f t="shared" si="4"/>
        <v>0.64615384615551441</v>
      </c>
      <c r="J23" s="39"/>
      <c r="K23" s="80">
        <v>6.2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2292.076</v>
      </c>
      <c r="C24" s="50">
        <f t="shared" si="0"/>
        <v>6.3999999999850843E-2</v>
      </c>
      <c r="D24" s="51">
        <f t="shared" si="1"/>
        <v>460.79999999892607</v>
      </c>
      <c r="E24" s="80"/>
      <c r="F24" s="82">
        <v>1424.047</v>
      </c>
      <c r="G24" s="52">
        <f t="shared" si="2"/>
        <v>4.1999999999916326E-2</v>
      </c>
      <c r="H24" s="51">
        <f t="shared" si="3"/>
        <v>302.39999999939755</v>
      </c>
      <c r="I24" s="53">
        <f t="shared" si="4"/>
        <v>0.65625000000022204</v>
      </c>
      <c r="J24" s="39"/>
      <c r="K24" s="80">
        <v>6.2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2292.143</v>
      </c>
      <c r="C25" s="50">
        <f t="shared" si="0"/>
        <v>6.7000000000007276E-2</v>
      </c>
      <c r="D25" s="51">
        <f t="shared" si="1"/>
        <v>482.40000000005239</v>
      </c>
      <c r="E25" s="80"/>
      <c r="F25" s="82">
        <v>1424.09</v>
      </c>
      <c r="G25" s="52">
        <f t="shared" si="2"/>
        <v>4.299999999989268E-2</v>
      </c>
      <c r="H25" s="51">
        <f t="shared" si="3"/>
        <v>309.59999999922729</v>
      </c>
      <c r="I25" s="53">
        <f t="shared" si="4"/>
        <v>0.64179104477444793</v>
      </c>
      <c r="J25" s="39"/>
      <c r="K25" s="80">
        <v>6.2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2292.2089999999998</v>
      </c>
      <c r="C26" s="50">
        <f t="shared" si="0"/>
        <v>6.5999999999803549E-2</v>
      </c>
      <c r="D26" s="51">
        <f t="shared" si="1"/>
        <v>475.19999999858555</v>
      </c>
      <c r="E26" s="80"/>
      <c r="F26" s="82">
        <v>1424.1320000000001</v>
      </c>
      <c r="G26" s="52">
        <f t="shared" si="2"/>
        <v>4.20000000001437E-2</v>
      </c>
      <c r="H26" s="51">
        <f t="shared" si="3"/>
        <v>302.40000000103464</v>
      </c>
      <c r="I26" s="53">
        <f t="shared" si="4"/>
        <v>0.63636363636770776</v>
      </c>
      <c r="J26" s="39"/>
      <c r="K26" s="80">
        <v>6.2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2292.2750000000001</v>
      </c>
      <c r="C27" s="50">
        <f t="shared" si="0"/>
        <v>6.6000000000258296E-2</v>
      </c>
      <c r="D27" s="51">
        <f t="shared" si="1"/>
        <v>475.20000000185973</v>
      </c>
      <c r="E27" s="80"/>
      <c r="F27" s="82">
        <v>1424.173</v>
      </c>
      <c r="G27" s="52">
        <f t="shared" si="2"/>
        <v>4.0999999999939973E-2</v>
      </c>
      <c r="H27" s="51">
        <f t="shared" si="3"/>
        <v>295.19999999956781</v>
      </c>
      <c r="I27" s="53">
        <f t="shared" si="4"/>
        <v>0.62121212120878055</v>
      </c>
      <c r="J27" s="39"/>
      <c r="K27" s="80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2292.3420000000001</v>
      </c>
      <c r="C28" s="50">
        <f t="shared" si="0"/>
        <v>6.7000000000007276E-2</v>
      </c>
      <c r="D28" s="51">
        <f t="shared" si="1"/>
        <v>482.40000000005239</v>
      </c>
      <c r="E28" s="80"/>
      <c r="F28" s="82">
        <v>1424.2139999999999</v>
      </c>
      <c r="G28" s="52">
        <f t="shared" si="2"/>
        <v>4.0999999999939973E-2</v>
      </c>
      <c r="H28" s="51">
        <f t="shared" si="3"/>
        <v>295.19999999956781</v>
      </c>
      <c r="I28" s="53">
        <f t="shared" si="4"/>
        <v>0.61194029850650034</v>
      </c>
      <c r="J28" s="39"/>
      <c r="K28" s="80">
        <v>6.1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2292.4090000000001</v>
      </c>
      <c r="C29" s="50">
        <f t="shared" si="0"/>
        <v>6.7000000000007276E-2</v>
      </c>
      <c r="D29" s="51">
        <f t="shared" si="1"/>
        <v>482.40000000005239</v>
      </c>
      <c r="E29" s="80"/>
      <c r="F29" s="82">
        <v>1424.2550000000001</v>
      </c>
      <c r="G29" s="52">
        <f t="shared" si="2"/>
        <v>4.1000000000167347E-2</v>
      </c>
      <c r="H29" s="51">
        <f t="shared" si="3"/>
        <v>295.2000000012049</v>
      </c>
      <c r="I29" s="53">
        <f t="shared" si="4"/>
        <v>0.61194029850989395</v>
      </c>
      <c r="J29" s="39"/>
      <c r="K29" s="80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2292.4749999999999</v>
      </c>
      <c r="C30" s="50">
        <f t="shared" si="0"/>
        <v>6.5999999999803549E-2</v>
      </c>
      <c r="D30" s="51">
        <f t="shared" si="1"/>
        <v>475.19999999858555</v>
      </c>
      <c r="E30" s="80"/>
      <c r="F30" s="82">
        <v>1424.2950000000001</v>
      </c>
      <c r="G30" s="52">
        <f t="shared" si="2"/>
        <v>3.999999999996362E-2</v>
      </c>
      <c r="H30" s="51">
        <f t="shared" si="3"/>
        <v>287.99999999973807</v>
      </c>
      <c r="I30" s="53">
        <f t="shared" si="4"/>
        <v>0.60606060606185885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2292.54</v>
      </c>
      <c r="C31" s="50">
        <f t="shared" si="0"/>
        <v>6.500000000005457E-2</v>
      </c>
      <c r="D31" s="51">
        <f t="shared" si="1"/>
        <v>468.0000000003929</v>
      </c>
      <c r="E31" s="80"/>
      <c r="F31" s="82">
        <v>1424.336</v>
      </c>
      <c r="G31" s="52">
        <f t="shared" si="2"/>
        <v>4.0999999999939973E-2</v>
      </c>
      <c r="H31" s="51">
        <f t="shared" si="3"/>
        <v>295.19999999956781</v>
      </c>
      <c r="I31" s="53">
        <f t="shared" si="4"/>
        <v>0.63076923076777769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2292.6060000000002</v>
      </c>
      <c r="C32" s="50">
        <f t="shared" si="0"/>
        <v>6.6000000000258296E-2</v>
      </c>
      <c r="D32" s="51">
        <f t="shared" si="1"/>
        <v>475.20000000185973</v>
      </c>
      <c r="E32" s="80"/>
      <c r="F32" s="82">
        <v>1424.3779999999999</v>
      </c>
      <c r="G32" s="52">
        <f t="shared" si="2"/>
        <v>4.1999999999916326E-2</v>
      </c>
      <c r="H32" s="51">
        <f t="shared" si="3"/>
        <v>302.39999999939755</v>
      </c>
      <c r="I32" s="53">
        <f t="shared" si="4"/>
        <v>0.63636363635987814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2292.6689999999999</v>
      </c>
      <c r="C33" s="50">
        <f t="shared" si="0"/>
        <v>6.2999999999647116E-2</v>
      </c>
      <c r="D33" s="51">
        <f t="shared" si="1"/>
        <v>453.59999999745924</v>
      </c>
      <c r="E33" s="80"/>
      <c r="F33" s="82">
        <v>1424.4169999999999</v>
      </c>
      <c r="G33" s="52">
        <f t="shared" si="2"/>
        <v>3.8999999999987267E-2</v>
      </c>
      <c r="H33" s="51">
        <f t="shared" si="3"/>
        <v>280.79999999990832</v>
      </c>
      <c r="I33" s="53">
        <f t="shared" si="4"/>
        <v>0.61904761905088446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2292.7310000000002</v>
      </c>
      <c r="C34" s="50">
        <f t="shared" si="0"/>
        <v>6.2000000000352884E-2</v>
      </c>
      <c r="D34" s="51">
        <f t="shared" si="1"/>
        <v>446.40000000254076</v>
      </c>
      <c r="E34" s="80"/>
      <c r="F34" s="82">
        <v>1424.4559999999999</v>
      </c>
      <c r="G34" s="52">
        <f t="shared" si="2"/>
        <v>3.8999999999987267E-2</v>
      </c>
      <c r="H34" s="51">
        <f t="shared" si="3"/>
        <v>280.79999999990832</v>
      </c>
      <c r="I34" s="53">
        <f t="shared" si="4"/>
        <v>0.62903225806073049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2292.7959999999998</v>
      </c>
      <c r="C35" s="50">
        <f t="shared" si="0"/>
        <v>6.4999999999599822E-2</v>
      </c>
      <c r="D35" s="51">
        <f t="shared" si="1"/>
        <v>467.99999999711872</v>
      </c>
      <c r="E35" s="80"/>
      <c r="F35" s="82">
        <v>1424.4960000000001</v>
      </c>
      <c r="G35" s="52">
        <f t="shared" si="2"/>
        <v>4.0000000000190994E-2</v>
      </c>
      <c r="H35" s="51">
        <f t="shared" si="3"/>
        <v>288.00000000137516</v>
      </c>
      <c r="I35" s="53">
        <f t="shared" si="4"/>
        <v>0.61538461539134237</v>
      </c>
      <c r="J35" s="39"/>
      <c r="K35" s="80">
        <v>6.1</v>
      </c>
      <c r="L35" s="54"/>
      <c r="M35" s="9"/>
      <c r="N35" s="94" t="s">
        <v>171</v>
      </c>
      <c r="O35" s="94"/>
      <c r="P35" s="99">
        <v>6</v>
      </c>
      <c r="Q35" s="99"/>
      <c r="R35" s="94">
        <v>250</v>
      </c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2292.8609999999999</v>
      </c>
      <c r="C36" s="50">
        <f t="shared" si="0"/>
        <v>6.500000000005457E-2</v>
      </c>
      <c r="D36" s="51">
        <f t="shared" si="1"/>
        <v>468.0000000003929</v>
      </c>
      <c r="E36" s="80"/>
      <c r="F36" s="82">
        <v>1424.5360000000001</v>
      </c>
      <c r="G36" s="52">
        <f t="shared" si="2"/>
        <v>3.999999999996362E-2</v>
      </c>
      <c r="H36" s="51">
        <f t="shared" si="3"/>
        <v>287.99999999973807</v>
      </c>
      <c r="I36" s="53">
        <f t="shared" si="4"/>
        <v>0.61538461538353906</v>
      </c>
      <c r="J36" s="39"/>
      <c r="K36" s="80">
        <v>6.1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2292.924</v>
      </c>
      <c r="C37" s="50">
        <f t="shared" si="0"/>
        <v>6.3000000000101863E-2</v>
      </c>
      <c r="D37" s="51">
        <f t="shared" si="1"/>
        <v>453.60000000073342</v>
      </c>
      <c r="E37" s="80"/>
      <c r="F37" s="82">
        <v>1424.575</v>
      </c>
      <c r="G37" s="52">
        <f t="shared" si="2"/>
        <v>3.8999999999987267E-2</v>
      </c>
      <c r="H37" s="51">
        <f t="shared" si="3"/>
        <v>280.79999999990832</v>
      </c>
      <c r="I37" s="53">
        <f t="shared" si="4"/>
        <v>0.61904761904641603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2292.9859999999999</v>
      </c>
      <c r="C38" s="50">
        <f t="shared" si="0"/>
        <v>6.1999999999898137E-2</v>
      </c>
      <c r="D38" s="51">
        <f t="shared" si="1"/>
        <v>446.39999999926658</v>
      </c>
      <c r="E38" s="80"/>
      <c r="F38" s="82">
        <v>1424.614</v>
      </c>
      <c r="G38" s="52">
        <f t="shared" si="2"/>
        <v>3.8999999999987267E-2</v>
      </c>
      <c r="H38" s="51">
        <f t="shared" si="3"/>
        <v>280.79999999990832</v>
      </c>
      <c r="I38" s="53">
        <f t="shared" si="4"/>
        <v>0.62903225806534424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2293.049</v>
      </c>
      <c r="C39" s="50">
        <f t="shared" si="0"/>
        <v>6.3000000000101863E-2</v>
      </c>
      <c r="D39" s="51">
        <f t="shared" si="1"/>
        <v>453.60000000073342</v>
      </c>
      <c r="E39" s="80"/>
      <c r="F39" s="82">
        <v>1424.655</v>
      </c>
      <c r="G39" s="52">
        <f t="shared" si="2"/>
        <v>4.0999999999939973E-2</v>
      </c>
      <c r="H39" s="51">
        <f t="shared" si="3"/>
        <v>295.19999999956781</v>
      </c>
      <c r="I39" s="53">
        <f t="shared" si="4"/>
        <v>0.65079365079164575</v>
      </c>
      <c r="J39" s="39"/>
      <c r="K39" s="80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2293.11</v>
      </c>
      <c r="C40" s="50">
        <f t="shared" si="0"/>
        <v>6.1000000000149157E-2</v>
      </c>
      <c r="D40" s="51">
        <f t="shared" si="1"/>
        <v>439.20000000107393</v>
      </c>
      <c r="E40" s="80"/>
      <c r="F40" s="82">
        <v>1424.6949999999999</v>
      </c>
      <c r="G40" s="52">
        <f t="shared" si="2"/>
        <v>3.999999999996362E-2</v>
      </c>
      <c r="H40" s="51">
        <f t="shared" si="3"/>
        <v>287.99999999973807</v>
      </c>
      <c r="I40" s="53">
        <f t="shared" si="4"/>
        <v>0.65573770491583294</v>
      </c>
      <c r="J40" s="39"/>
      <c r="K40" s="80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2293.1709999999998</v>
      </c>
      <c r="C41" s="50">
        <f t="shared" si="0"/>
        <v>6.099999999969441E-2</v>
      </c>
      <c r="D41" s="51">
        <f t="shared" si="1"/>
        <v>439.19999999779975</v>
      </c>
      <c r="E41" s="80"/>
      <c r="F41" s="82">
        <v>1424.7349999999999</v>
      </c>
      <c r="G41" s="52">
        <f t="shared" si="2"/>
        <v>3.999999999996362E-2</v>
      </c>
      <c r="H41" s="51">
        <f t="shared" si="3"/>
        <v>287.99999999973807</v>
      </c>
      <c r="I41" s="53">
        <f t="shared" si="4"/>
        <v>0.65573770492072148</v>
      </c>
      <c r="J41" s="39"/>
      <c r="K41" s="80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2293.2339999999999</v>
      </c>
      <c r="C42" s="50">
        <f t="shared" si="0"/>
        <v>6.3000000000101863E-2</v>
      </c>
      <c r="D42" s="51">
        <f t="shared" si="1"/>
        <v>453.60000000073342</v>
      </c>
      <c r="E42" s="80"/>
      <c r="F42" s="82">
        <v>1424.7760000000001</v>
      </c>
      <c r="G42" s="52">
        <f t="shared" si="2"/>
        <v>4.1000000000167347E-2</v>
      </c>
      <c r="H42" s="51">
        <f t="shared" si="3"/>
        <v>295.2000000012049</v>
      </c>
      <c r="I42" s="53">
        <f t="shared" si="4"/>
        <v>0.65079365079525486</v>
      </c>
      <c r="J42" s="39"/>
      <c r="K42" s="80">
        <v>6.2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11145.599999998376</v>
      </c>
      <c r="E43" s="39"/>
      <c r="F43" s="55"/>
      <c r="G43" s="39"/>
      <c r="H43" s="51">
        <f>SUM(H18:H42)</f>
        <v>7077.6000000012573</v>
      </c>
      <c r="I43" s="53">
        <f>IF(AND(H43=0,D43=0),0,H43/D43)</f>
        <v>0.63501291989684616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/>
  <dimension ref="A1:Z52"/>
  <sheetViews>
    <sheetView view="pageBreakPreview" topLeftCell="A2" zoomScale="75" zoomScaleNormal="5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8.42578125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208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248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7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232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85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85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8" t="s">
        <v>56</v>
      </c>
      <c r="C13" s="158"/>
      <c r="D13" s="166" t="s">
        <v>263</v>
      </c>
      <c r="E13" s="167"/>
      <c r="F13" s="157" t="s">
        <v>59</v>
      </c>
      <c r="G13" s="158"/>
      <c r="H13" s="40" t="s">
        <v>263</v>
      </c>
      <c r="I13" s="169" t="s">
        <v>5</v>
      </c>
      <c r="J13" s="157" t="s">
        <v>60</v>
      </c>
      <c r="K13" s="158"/>
      <c r="L13" s="45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60" t="s">
        <v>57</v>
      </c>
      <c r="C14" s="160"/>
      <c r="D14" s="161" t="s">
        <v>249</v>
      </c>
      <c r="E14" s="162"/>
      <c r="F14" s="159" t="s">
        <v>57</v>
      </c>
      <c r="G14" s="160"/>
      <c r="H14" s="42" t="s">
        <v>249</v>
      </c>
      <c r="I14" s="170"/>
      <c r="J14" s="159" t="s">
        <v>61</v>
      </c>
      <c r="K14" s="160"/>
      <c r="L14" s="72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4" t="s">
        <v>58</v>
      </c>
      <c r="C15" s="164"/>
      <c r="D15" s="176">
        <v>7200</v>
      </c>
      <c r="E15" s="177"/>
      <c r="F15" s="163" t="s">
        <v>58</v>
      </c>
      <c r="G15" s="164"/>
      <c r="H15" s="43">
        <v>7200</v>
      </c>
      <c r="I15" s="170"/>
      <c r="J15" s="163" t="s">
        <v>62</v>
      </c>
      <c r="K15" s="164"/>
      <c r="L15" s="72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73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72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3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8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39" t="s">
        <v>7</v>
      </c>
      <c r="B18" s="82">
        <v>3980.78</v>
      </c>
      <c r="C18" s="50"/>
      <c r="D18" s="51"/>
      <c r="E18" s="80"/>
      <c r="F18" s="82">
        <v>2001.8230000000001</v>
      </c>
      <c r="G18" s="52"/>
      <c r="H18" s="51"/>
      <c r="I18" s="53"/>
      <c r="J18" s="39"/>
      <c r="K18" s="80">
        <v>6.2</v>
      </c>
      <c r="L18" s="75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39" t="s">
        <v>8</v>
      </c>
      <c r="B19" s="82">
        <v>3980.8380000000002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5.7999999999992724E-2</v>
      </c>
      <c r="D19" s="51">
        <f t="shared" ref="D19:D42" si="1">IF(C19="","",C19*$D$15)</f>
        <v>417.59999999994761</v>
      </c>
      <c r="E19" s="80"/>
      <c r="F19" s="82">
        <v>2001.866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4.299999999989268E-2</v>
      </c>
      <c r="H19" s="51">
        <f t="shared" ref="H19:H42" si="3">IF(G19="","",G19*$H$15)</f>
        <v>309.59999999922729</v>
      </c>
      <c r="I19" s="53">
        <f t="shared" ref="I19:I42" si="4">IF(H19="","",IF(D19="","",IF(AND(H19=0,D19=0),0,H19/D19)))</f>
        <v>0.74137931034307025</v>
      </c>
      <c r="J19" s="39"/>
      <c r="K19" s="80">
        <v>6.2</v>
      </c>
      <c r="L19" s="67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39" t="s">
        <v>9</v>
      </c>
      <c r="B20" s="82">
        <v>3980.8939999999998</v>
      </c>
      <c r="C20" s="50">
        <f t="shared" si="0"/>
        <v>5.599999999958527E-2</v>
      </c>
      <c r="D20" s="51">
        <f t="shared" si="1"/>
        <v>403.19999999701395</v>
      </c>
      <c r="E20" s="80"/>
      <c r="F20" s="82">
        <v>2001.9069999999999</v>
      </c>
      <c r="G20" s="52">
        <f t="shared" si="2"/>
        <v>4.0999999999939973E-2</v>
      </c>
      <c r="H20" s="51">
        <f t="shared" si="3"/>
        <v>295.19999999956781</v>
      </c>
      <c r="I20" s="53">
        <f t="shared" si="4"/>
        <v>0.73214285714720739</v>
      </c>
      <c r="J20" s="39"/>
      <c r="K20" s="80">
        <v>6.2</v>
      </c>
      <c r="L20" s="67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39" t="s">
        <v>10</v>
      </c>
      <c r="B21" s="82">
        <v>3980.951</v>
      </c>
      <c r="C21" s="50">
        <f t="shared" si="0"/>
        <v>5.7000000000243745E-2</v>
      </c>
      <c r="D21" s="51">
        <f t="shared" si="1"/>
        <v>410.40000000175496</v>
      </c>
      <c r="E21" s="80"/>
      <c r="F21" s="82">
        <v>2001.9480000000001</v>
      </c>
      <c r="G21" s="52">
        <f t="shared" si="2"/>
        <v>4.1000000000167347E-2</v>
      </c>
      <c r="H21" s="51">
        <f t="shared" si="3"/>
        <v>295.2000000012049</v>
      </c>
      <c r="I21" s="53">
        <f t="shared" si="4"/>
        <v>0.7192982456138951</v>
      </c>
      <c r="J21" s="39"/>
      <c r="K21" s="80">
        <v>6.2</v>
      </c>
      <c r="L21" s="67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39" t="s">
        <v>11</v>
      </c>
      <c r="B22" s="82">
        <v>3981.009</v>
      </c>
      <c r="C22" s="50">
        <f t="shared" si="0"/>
        <v>5.7999999999992724E-2</v>
      </c>
      <c r="D22" s="51">
        <f t="shared" si="1"/>
        <v>417.59999999994761</v>
      </c>
      <c r="E22" s="80"/>
      <c r="F22" s="82">
        <v>2001.991</v>
      </c>
      <c r="G22" s="52">
        <f t="shared" si="2"/>
        <v>4.299999999989268E-2</v>
      </c>
      <c r="H22" s="51">
        <f t="shared" si="3"/>
        <v>309.59999999922729</v>
      </c>
      <c r="I22" s="53">
        <f t="shared" si="4"/>
        <v>0.74137931034307025</v>
      </c>
      <c r="J22" s="39"/>
      <c r="K22" s="80">
        <v>6.2</v>
      </c>
      <c r="L22" s="67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39" t="s">
        <v>12</v>
      </c>
      <c r="B23" s="82">
        <v>3981.0659999999998</v>
      </c>
      <c r="C23" s="50">
        <f t="shared" si="0"/>
        <v>5.6999999999788997E-2</v>
      </c>
      <c r="D23" s="51">
        <f t="shared" si="1"/>
        <v>410.39999999848078</v>
      </c>
      <c r="E23" s="80"/>
      <c r="F23" s="82">
        <v>2002.0319999999999</v>
      </c>
      <c r="G23" s="52">
        <f t="shared" si="2"/>
        <v>4.0999999999939973E-2</v>
      </c>
      <c r="H23" s="51">
        <f t="shared" si="3"/>
        <v>295.19999999956781</v>
      </c>
      <c r="I23" s="53">
        <f t="shared" si="4"/>
        <v>0.7192982456156447</v>
      </c>
      <c r="J23" s="39"/>
      <c r="K23" s="80">
        <v>6.2</v>
      </c>
      <c r="L23" s="67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39" t="s">
        <v>13</v>
      </c>
      <c r="B24" s="82">
        <v>3981.123</v>
      </c>
      <c r="C24" s="50">
        <f t="shared" si="0"/>
        <v>5.7000000000243745E-2</v>
      </c>
      <c r="D24" s="51">
        <f t="shared" si="1"/>
        <v>410.40000000175496</v>
      </c>
      <c r="E24" s="80"/>
      <c r="F24" s="82">
        <v>2002.0730000000001</v>
      </c>
      <c r="G24" s="52">
        <f t="shared" si="2"/>
        <v>4.1000000000167347E-2</v>
      </c>
      <c r="H24" s="51">
        <f t="shared" si="3"/>
        <v>295.2000000012049</v>
      </c>
      <c r="I24" s="53">
        <f t="shared" si="4"/>
        <v>0.7192982456138951</v>
      </c>
      <c r="J24" s="39"/>
      <c r="K24" s="80">
        <v>6.2</v>
      </c>
      <c r="L24" s="67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39" t="s">
        <v>14</v>
      </c>
      <c r="B25" s="82">
        <v>3981.181</v>
      </c>
      <c r="C25" s="50">
        <f t="shared" si="0"/>
        <v>5.7999999999992724E-2</v>
      </c>
      <c r="D25" s="51">
        <f t="shared" si="1"/>
        <v>417.59999999994761</v>
      </c>
      <c r="E25" s="80"/>
      <c r="F25" s="82">
        <v>2002.115</v>
      </c>
      <c r="G25" s="52">
        <f t="shared" si="2"/>
        <v>4.1999999999916326E-2</v>
      </c>
      <c r="H25" s="51">
        <f t="shared" si="3"/>
        <v>302.39999999939755</v>
      </c>
      <c r="I25" s="53">
        <f t="shared" si="4"/>
        <v>0.72413793103313095</v>
      </c>
      <c r="J25" s="39"/>
      <c r="K25" s="80">
        <v>6.2</v>
      </c>
      <c r="L25" s="67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39" t="s">
        <v>15</v>
      </c>
      <c r="B26" s="82">
        <v>3981.2379999999998</v>
      </c>
      <c r="C26" s="50">
        <f t="shared" si="0"/>
        <v>5.6999999999788997E-2</v>
      </c>
      <c r="D26" s="51">
        <f t="shared" si="1"/>
        <v>410.39999999848078</v>
      </c>
      <c r="E26" s="80"/>
      <c r="F26" s="82">
        <v>2002.1559999999999</v>
      </c>
      <c r="G26" s="52">
        <f t="shared" si="2"/>
        <v>4.0999999999939973E-2</v>
      </c>
      <c r="H26" s="51">
        <f t="shared" si="3"/>
        <v>295.19999999956781</v>
      </c>
      <c r="I26" s="53">
        <f t="shared" si="4"/>
        <v>0.7192982456156447</v>
      </c>
      <c r="J26" s="39"/>
      <c r="K26" s="80">
        <v>6.2</v>
      </c>
      <c r="L26" s="67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39" t="s">
        <v>16</v>
      </c>
      <c r="B27" s="82">
        <v>3981.2950000000001</v>
      </c>
      <c r="C27" s="50">
        <f t="shared" si="0"/>
        <v>5.7000000000243745E-2</v>
      </c>
      <c r="D27" s="51">
        <f t="shared" si="1"/>
        <v>410.40000000175496</v>
      </c>
      <c r="E27" s="80"/>
      <c r="F27" s="82">
        <v>2002.1959999999999</v>
      </c>
      <c r="G27" s="52">
        <f t="shared" si="2"/>
        <v>3.999999999996362E-2</v>
      </c>
      <c r="H27" s="51">
        <f t="shared" si="3"/>
        <v>287.99999999973807</v>
      </c>
      <c r="I27" s="53">
        <f t="shared" si="4"/>
        <v>0.70175438596127315</v>
      </c>
      <c r="J27" s="39"/>
      <c r="K27" s="80">
        <v>6.2</v>
      </c>
      <c r="L27" s="67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39" t="s">
        <v>17</v>
      </c>
      <c r="B28" s="82">
        <v>3981.3530000000001</v>
      </c>
      <c r="C28" s="50">
        <f t="shared" si="0"/>
        <v>5.7999999999992724E-2</v>
      </c>
      <c r="D28" s="51">
        <f t="shared" si="1"/>
        <v>417.59999999994761</v>
      </c>
      <c r="E28" s="80"/>
      <c r="F28" s="82">
        <v>2002.241</v>
      </c>
      <c r="G28" s="52">
        <f t="shared" si="2"/>
        <v>4.500000000007276E-2</v>
      </c>
      <c r="H28" s="51">
        <f t="shared" si="3"/>
        <v>324.00000000052387</v>
      </c>
      <c r="I28" s="53">
        <f t="shared" si="4"/>
        <v>0.77586206896686905</v>
      </c>
      <c r="J28" s="39"/>
      <c r="K28" s="80">
        <v>6.1</v>
      </c>
      <c r="L28" s="67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39" t="s">
        <v>18</v>
      </c>
      <c r="B29" s="82">
        <v>3981.4119999999998</v>
      </c>
      <c r="C29" s="50">
        <f t="shared" si="0"/>
        <v>5.8999999999741704E-2</v>
      </c>
      <c r="D29" s="51">
        <f t="shared" si="1"/>
        <v>424.79999999814027</v>
      </c>
      <c r="E29" s="80"/>
      <c r="F29" s="82">
        <v>2002.287</v>
      </c>
      <c r="G29" s="52">
        <f t="shared" si="2"/>
        <v>4.6000000000049113E-2</v>
      </c>
      <c r="H29" s="51">
        <f t="shared" si="3"/>
        <v>331.20000000035361</v>
      </c>
      <c r="I29" s="53">
        <f t="shared" si="4"/>
        <v>0.77966101695339829</v>
      </c>
      <c r="J29" s="39"/>
      <c r="K29" s="80">
        <v>6</v>
      </c>
      <c r="L29" s="67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39" t="s">
        <v>19</v>
      </c>
      <c r="B30" s="82">
        <v>3981.47</v>
      </c>
      <c r="C30" s="50">
        <f t="shared" si="0"/>
        <v>5.7999999999992724E-2</v>
      </c>
      <c r="D30" s="51">
        <f t="shared" si="1"/>
        <v>417.59999999994761</v>
      </c>
      <c r="E30" s="80"/>
      <c r="F30" s="82">
        <v>2002.33</v>
      </c>
      <c r="G30" s="52">
        <f t="shared" si="2"/>
        <v>4.299999999989268E-2</v>
      </c>
      <c r="H30" s="51">
        <f t="shared" si="3"/>
        <v>309.59999999922729</v>
      </c>
      <c r="I30" s="53">
        <f t="shared" si="4"/>
        <v>0.74137931034307025</v>
      </c>
      <c r="J30" s="39"/>
      <c r="K30" s="80">
        <v>6</v>
      </c>
      <c r="L30" s="67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39" t="s">
        <v>20</v>
      </c>
      <c r="B31" s="82">
        <v>3981.5259999999998</v>
      </c>
      <c r="C31" s="50">
        <f t="shared" si="0"/>
        <v>5.6000000000040018E-2</v>
      </c>
      <c r="D31" s="51">
        <f t="shared" si="1"/>
        <v>403.20000000028813</v>
      </c>
      <c r="E31" s="80"/>
      <c r="F31" s="82">
        <v>2002.37</v>
      </c>
      <c r="G31" s="52">
        <f t="shared" si="2"/>
        <v>3.999999999996362E-2</v>
      </c>
      <c r="H31" s="51">
        <f t="shared" si="3"/>
        <v>287.99999999973807</v>
      </c>
      <c r="I31" s="53">
        <f t="shared" si="4"/>
        <v>0.71428571428455423</v>
      </c>
      <c r="J31" s="39"/>
      <c r="K31" s="80">
        <v>6</v>
      </c>
      <c r="L31" s="67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39" t="s">
        <v>21</v>
      </c>
      <c r="B32" s="82">
        <v>3981.5859999999998</v>
      </c>
      <c r="C32" s="50">
        <f t="shared" si="0"/>
        <v>5.999999999994543E-2</v>
      </c>
      <c r="D32" s="51">
        <f t="shared" si="1"/>
        <v>431.9999999996071</v>
      </c>
      <c r="E32" s="80"/>
      <c r="F32" s="82">
        <v>2002.4159999999999</v>
      </c>
      <c r="G32" s="52">
        <f t="shared" si="2"/>
        <v>4.6000000000049113E-2</v>
      </c>
      <c r="H32" s="51">
        <f t="shared" si="3"/>
        <v>331.20000000035361</v>
      </c>
      <c r="I32" s="53">
        <f t="shared" si="4"/>
        <v>0.76666666666818251</v>
      </c>
      <c r="J32" s="39"/>
      <c r="K32" s="80">
        <v>6</v>
      </c>
      <c r="L32" s="67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39" t="s">
        <v>22</v>
      </c>
      <c r="B33" s="82">
        <v>3981.645</v>
      </c>
      <c r="C33" s="50">
        <f t="shared" si="0"/>
        <v>5.9000000000196451E-2</v>
      </c>
      <c r="D33" s="51">
        <f t="shared" si="1"/>
        <v>424.80000000141445</v>
      </c>
      <c r="E33" s="80"/>
      <c r="F33" s="82">
        <v>2002.4590000000001</v>
      </c>
      <c r="G33" s="52">
        <f t="shared" si="2"/>
        <v>4.3000000000120053E-2</v>
      </c>
      <c r="H33" s="51">
        <f t="shared" si="3"/>
        <v>309.60000000086438</v>
      </c>
      <c r="I33" s="53">
        <f t="shared" si="4"/>
        <v>0.72881355932164194</v>
      </c>
      <c r="J33" s="39"/>
      <c r="K33" s="80">
        <v>6</v>
      </c>
      <c r="L33" s="67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39" t="s">
        <v>23</v>
      </c>
      <c r="B34" s="82">
        <v>3981.7049999999999</v>
      </c>
      <c r="C34" s="50">
        <f t="shared" si="0"/>
        <v>5.999999999994543E-2</v>
      </c>
      <c r="D34" s="51">
        <f t="shared" si="1"/>
        <v>431.9999999996071</v>
      </c>
      <c r="E34" s="80"/>
      <c r="F34" s="82">
        <v>2002.501</v>
      </c>
      <c r="G34" s="52">
        <f t="shared" si="2"/>
        <v>4.1999999999916326E-2</v>
      </c>
      <c r="H34" s="51">
        <f t="shared" si="3"/>
        <v>302.39999999939755</v>
      </c>
      <c r="I34" s="53">
        <f t="shared" si="4"/>
        <v>0.69999999999924212</v>
      </c>
      <c r="J34" s="39"/>
      <c r="K34" s="80">
        <v>6</v>
      </c>
      <c r="L34" s="67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39" t="s">
        <v>24</v>
      </c>
      <c r="B35" s="82">
        <v>3981.7640000000001</v>
      </c>
      <c r="C35" s="50">
        <f t="shared" si="0"/>
        <v>5.9000000000196451E-2</v>
      </c>
      <c r="D35" s="51">
        <f t="shared" si="1"/>
        <v>424.80000000141445</v>
      </c>
      <c r="E35" s="80"/>
      <c r="F35" s="82">
        <v>2002.5440000000001</v>
      </c>
      <c r="G35" s="52">
        <f t="shared" si="2"/>
        <v>4.3000000000120053E-2</v>
      </c>
      <c r="H35" s="51">
        <f t="shared" si="3"/>
        <v>309.60000000086438</v>
      </c>
      <c r="I35" s="53">
        <f t="shared" si="4"/>
        <v>0.72881355932164194</v>
      </c>
      <c r="J35" s="39"/>
      <c r="K35" s="80">
        <v>6</v>
      </c>
      <c r="L35" s="67"/>
      <c r="M35" s="9"/>
      <c r="N35" s="94" t="s">
        <v>173</v>
      </c>
      <c r="O35" s="94"/>
      <c r="P35" s="99">
        <v>6</v>
      </c>
      <c r="Q35" s="99"/>
      <c r="R35" s="94">
        <v>250</v>
      </c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39" t="s">
        <v>25</v>
      </c>
      <c r="B36" s="82">
        <v>3981.8229999999999</v>
      </c>
      <c r="C36" s="50">
        <f t="shared" si="0"/>
        <v>5.8999999999741704E-2</v>
      </c>
      <c r="D36" s="51">
        <f t="shared" si="1"/>
        <v>424.79999999814027</v>
      </c>
      <c r="E36" s="80"/>
      <c r="F36" s="82">
        <v>2002.585</v>
      </c>
      <c r="G36" s="52">
        <f t="shared" si="2"/>
        <v>4.0999999999939973E-2</v>
      </c>
      <c r="H36" s="51">
        <f t="shared" si="3"/>
        <v>295.19999999956781</v>
      </c>
      <c r="I36" s="53">
        <f t="shared" si="4"/>
        <v>0.694915254239313</v>
      </c>
      <c r="J36" s="39"/>
      <c r="K36" s="80">
        <v>6</v>
      </c>
      <c r="L36" s="67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39" t="s">
        <v>26</v>
      </c>
      <c r="B37" s="82">
        <v>3981.8829999999998</v>
      </c>
      <c r="C37" s="50">
        <f t="shared" si="0"/>
        <v>5.999999999994543E-2</v>
      </c>
      <c r="D37" s="51">
        <f t="shared" si="1"/>
        <v>431.9999999996071</v>
      </c>
      <c r="E37" s="80"/>
      <c r="F37" s="82">
        <v>2002.6279999999999</v>
      </c>
      <c r="G37" s="52">
        <f t="shared" si="2"/>
        <v>4.299999999989268E-2</v>
      </c>
      <c r="H37" s="51">
        <f t="shared" si="3"/>
        <v>309.59999999922729</v>
      </c>
      <c r="I37" s="53">
        <f t="shared" si="4"/>
        <v>0.71666666666552981</v>
      </c>
      <c r="J37" s="39"/>
      <c r="K37" s="80">
        <v>6</v>
      </c>
      <c r="L37" s="67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39" t="s">
        <v>27</v>
      </c>
      <c r="B38" s="82">
        <v>3981.944</v>
      </c>
      <c r="C38" s="50">
        <f t="shared" si="0"/>
        <v>6.1000000000149157E-2</v>
      </c>
      <c r="D38" s="51">
        <f t="shared" si="1"/>
        <v>439.20000000107393</v>
      </c>
      <c r="E38" s="80"/>
      <c r="F38" s="82">
        <v>2002.671</v>
      </c>
      <c r="G38" s="52">
        <f t="shared" si="2"/>
        <v>4.3000000000120053E-2</v>
      </c>
      <c r="H38" s="51">
        <f t="shared" si="3"/>
        <v>309.60000000086438</v>
      </c>
      <c r="I38" s="53">
        <f t="shared" si="4"/>
        <v>0.70491803278712972</v>
      </c>
      <c r="J38" s="39"/>
      <c r="K38" s="80">
        <v>6</v>
      </c>
      <c r="L38" s="67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39" t="s">
        <v>28</v>
      </c>
      <c r="B39" s="82">
        <v>3982.0070000000001</v>
      </c>
      <c r="C39" s="50">
        <f t="shared" si="0"/>
        <v>6.3000000000101863E-2</v>
      </c>
      <c r="D39" s="51">
        <f t="shared" si="1"/>
        <v>453.60000000073342</v>
      </c>
      <c r="E39" s="80"/>
      <c r="F39" s="82">
        <v>2002.7159999999999</v>
      </c>
      <c r="G39" s="52">
        <f t="shared" si="2"/>
        <v>4.4999999999845386E-2</v>
      </c>
      <c r="H39" s="51">
        <f t="shared" si="3"/>
        <v>323.99999999888678</v>
      </c>
      <c r="I39" s="53">
        <f t="shared" si="4"/>
        <v>0.71428571428210519</v>
      </c>
      <c r="J39" s="39"/>
      <c r="K39" s="80">
        <v>6.1</v>
      </c>
      <c r="L39" s="67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39" t="s">
        <v>29</v>
      </c>
      <c r="B40" s="82">
        <v>3982.069</v>
      </c>
      <c r="C40" s="50">
        <f t="shared" si="0"/>
        <v>6.1999999999898137E-2</v>
      </c>
      <c r="D40" s="51">
        <f t="shared" si="1"/>
        <v>446.39999999926658</v>
      </c>
      <c r="E40" s="80"/>
      <c r="F40" s="82">
        <v>2002.7619999999999</v>
      </c>
      <c r="G40" s="52">
        <f t="shared" si="2"/>
        <v>4.6000000000049113E-2</v>
      </c>
      <c r="H40" s="51">
        <f t="shared" si="3"/>
        <v>331.20000000035361</v>
      </c>
      <c r="I40" s="53">
        <f t="shared" si="4"/>
        <v>0.74193548387297881</v>
      </c>
      <c r="J40" s="39"/>
      <c r="K40" s="80">
        <v>6.1</v>
      </c>
      <c r="L40" s="67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39" t="s">
        <v>30</v>
      </c>
      <c r="B41" s="82">
        <v>3982.13</v>
      </c>
      <c r="C41" s="50">
        <f t="shared" si="0"/>
        <v>6.1000000000149157E-2</v>
      </c>
      <c r="D41" s="51">
        <f t="shared" si="1"/>
        <v>439.20000000107393</v>
      </c>
      <c r="E41" s="80"/>
      <c r="F41" s="82">
        <v>2002.806</v>
      </c>
      <c r="G41" s="52">
        <f t="shared" si="2"/>
        <v>4.4000000000096406E-2</v>
      </c>
      <c r="H41" s="51">
        <f t="shared" si="3"/>
        <v>316.80000000069413</v>
      </c>
      <c r="I41" s="53">
        <f t="shared" si="4"/>
        <v>0.72131147540965279</v>
      </c>
      <c r="J41" s="39"/>
      <c r="K41" s="80">
        <v>6.1</v>
      </c>
      <c r="L41" s="67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39" t="s">
        <v>31</v>
      </c>
      <c r="B42" s="82">
        <v>3982.1909999999998</v>
      </c>
      <c r="C42" s="50">
        <f t="shared" si="0"/>
        <v>6.099999999969441E-2</v>
      </c>
      <c r="D42" s="51">
        <f t="shared" si="1"/>
        <v>439.19999999779975</v>
      </c>
      <c r="E42" s="80"/>
      <c r="F42" s="82">
        <v>2002.85</v>
      </c>
      <c r="G42" s="52">
        <f t="shared" si="2"/>
        <v>4.3999999999869033E-2</v>
      </c>
      <c r="H42" s="51">
        <f t="shared" si="3"/>
        <v>316.79999999905704</v>
      </c>
      <c r="I42" s="53">
        <f t="shared" si="4"/>
        <v>0.72131147541130258</v>
      </c>
      <c r="J42" s="39"/>
      <c r="K42" s="80">
        <v>6.2</v>
      </c>
      <c r="L42" s="67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79" t="s">
        <v>70</v>
      </c>
      <c r="B43" s="179"/>
      <c r="C43" s="179"/>
      <c r="D43" s="51">
        <f>SUM(D18:D42)</f>
        <v>10159.199999997145</v>
      </c>
      <c r="E43" s="39"/>
      <c r="F43" s="55"/>
      <c r="G43" s="61"/>
      <c r="H43" s="51">
        <f>SUM(H18:H42)</f>
        <v>7394.3999999986772</v>
      </c>
      <c r="I43" s="53">
        <f>IF(AND(H43=0,D43=0),0,H43/D43)</f>
        <v>0.72785258681793397</v>
      </c>
      <c r="J43" s="39"/>
      <c r="K43" s="70"/>
      <c r="L43" s="67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62"/>
      <c r="E44" s="62"/>
      <c r="F44" s="63"/>
      <c r="G44" s="39"/>
      <c r="H44" s="39"/>
      <c r="I44" s="39"/>
      <c r="J44" s="39"/>
      <c r="K44" s="70"/>
      <c r="L44" s="67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65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9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81" t="s">
        <v>72</v>
      </c>
      <c r="B46" s="181"/>
      <c r="C46" s="181"/>
      <c r="D46" s="181"/>
      <c r="E46" s="181"/>
      <c r="F46" s="181"/>
      <c r="G46" s="182" t="s">
        <v>73</v>
      </c>
      <c r="H46" s="182"/>
      <c r="I46" s="182"/>
      <c r="J46" s="182"/>
      <c r="K46" s="182"/>
      <c r="L46" s="182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81" t="s">
        <v>74</v>
      </c>
      <c r="E47" s="181"/>
      <c r="F47" s="181"/>
      <c r="G47" s="68"/>
      <c r="H47" s="68"/>
      <c r="I47" s="68"/>
      <c r="J47" s="68"/>
      <c r="K47" s="68"/>
      <c r="L47" s="68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80" t="s">
        <v>76</v>
      </c>
      <c r="E48" s="180"/>
      <c r="F48" s="180"/>
      <c r="G48" s="65"/>
      <c r="H48" s="65"/>
      <c r="I48" s="65"/>
      <c r="J48" s="65"/>
      <c r="K48" s="65"/>
      <c r="L48" s="65"/>
    </row>
    <row r="49" spans="1:23" ht="22.5" customHeight="1">
      <c r="A49" s="119" t="s">
        <v>384</v>
      </c>
      <c r="B49" s="119"/>
      <c r="C49" s="119"/>
      <c r="D49" s="181" t="s">
        <v>74</v>
      </c>
      <c r="E49" s="181"/>
      <c r="F49" s="181"/>
      <c r="G49" s="65"/>
      <c r="H49" s="156" t="s">
        <v>191</v>
      </c>
      <c r="I49" s="156"/>
      <c r="J49" s="156"/>
      <c r="K49" s="181" t="s">
        <v>77</v>
      </c>
      <c r="L49" s="181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80" t="s">
        <v>76</v>
      </c>
      <c r="E50" s="180"/>
      <c r="F50" s="180"/>
      <c r="G50" s="76"/>
      <c r="H50" s="180" t="s">
        <v>75</v>
      </c>
      <c r="I50" s="180"/>
      <c r="J50" s="180"/>
      <c r="K50" s="180" t="s">
        <v>76</v>
      </c>
      <c r="L50" s="180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81" t="s">
        <v>74</v>
      </c>
      <c r="E51" s="181"/>
      <c r="F51" s="181"/>
      <c r="G51" s="65"/>
      <c r="H51" s="65"/>
      <c r="I51" s="65"/>
      <c r="J51" s="65"/>
      <c r="K51" s="65"/>
      <c r="L51" s="65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I1:L2"/>
    <mergeCell ref="G5:H6"/>
    <mergeCell ref="I5:L6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X45:Z45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R39:S39"/>
    <mergeCell ref="T39:U39"/>
    <mergeCell ref="V39:X39"/>
    <mergeCell ref="Y39:Z39"/>
    <mergeCell ref="S41:S44"/>
    <mergeCell ref="T41:W44"/>
    <mergeCell ref="X41:Z42"/>
    <mergeCell ref="X43:Z44"/>
    <mergeCell ref="Y37:Z37"/>
    <mergeCell ref="V38:X38"/>
    <mergeCell ref="Y38:Z38"/>
    <mergeCell ref="Y35:Z35"/>
    <mergeCell ref="N36:O36"/>
    <mergeCell ref="P36:Q36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N37:O37"/>
    <mergeCell ref="P37:Q37"/>
    <mergeCell ref="R37:S37"/>
    <mergeCell ref="T37:U37"/>
    <mergeCell ref="N38:O38"/>
    <mergeCell ref="P38:Q38"/>
    <mergeCell ref="R38:S38"/>
    <mergeCell ref="T38:U38"/>
    <mergeCell ref="T11:U11"/>
    <mergeCell ref="T12:U12"/>
    <mergeCell ref="T13:U13"/>
    <mergeCell ref="N18:P19"/>
    <mergeCell ref="N23:P23"/>
    <mergeCell ref="N27:P27"/>
    <mergeCell ref="Q27:S27"/>
    <mergeCell ref="T27:V27"/>
    <mergeCell ref="V37:X37"/>
    <mergeCell ref="R34:S34"/>
    <mergeCell ref="T34:U34"/>
    <mergeCell ref="V34:X34"/>
    <mergeCell ref="Q26:S26"/>
    <mergeCell ref="N28:P28"/>
    <mergeCell ref="Q28:S28"/>
    <mergeCell ref="T28:V28"/>
    <mergeCell ref="N26:P26"/>
    <mergeCell ref="N25:P25"/>
    <mergeCell ref="Q25:S25"/>
    <mergeCell ref="T25:V25"/>
    <mergeCell ref="W25:Z25"/>
    <mergeCell ref="Q23:S23"/>
    <mergeCell ref="T23:V23"/>
    <mergeCell ref="W18:Z21"/>
    <mergeCell ref="T26:V26"/>
    <mergeCell ref="N24:P24"/>
    <mergeCell ref="Q24:S24"/>
    <mergeCell ref="W26:Z26"/>
    <mergeCell ref="W23:Z23"/>
    <mergeCell ref="W24:Z24"/>
    <mergeCell ref="N22:P22"/>
    <mergeCell ref="M18:M19"/>
    <mergeCell ref="M20:M21"/>
    <mergeCell ref="Q22:S22"/>
    <mergeCell ref="T22:V22"/>
    <mergeCell ref="Q18:S18"/>
    <mergeCell ref="N20:P21"/>
    <mergeCell ref="T18:V19"/>
    <mergeCell ref="Q19:S19"/>
    <mergeCell ref="Q20:S20"/>
    <mergeCell ref="V9:W9"/>
    <mergeCell ref="R10:S10"/>
    <mergeCell ref="T8:U8"/>
    <mergeCell ref="T9:U9"/>
    <mergeCell ref="T10:U10"/>
    <mergeCell ref="W28:Z28"/>
    <mergeCell ref="T24:V24"/>
    <mergeCell ref="W22:Z22"/>
    <mergeCell ref="T20:V21"/>
    <mergeCell ref="Q21:S21"/>
    <mergeCell ref="W27:Z27"/>
    <mergeCell ref="X9:Z9"/>
    <mergeCell ref="X10:Z10"/>
    <mergeCell ref="X11:Z11"/>
    <mergeCell ref="X12:Z12"/>
    <mergeCell ref="X13:Z13"/>
    <mergeCell ref="X14:Z14"/>
    <mergeCell ref="X15:Z15"/>
    <mergeCell ref="X16:Z16"/>
    <mergeCell ref="V14:W14"/>
    <mergeCell ref="V11:W11"/>
    <mergeCell ref="V12:W12"/>
    <mergeCell ref="V13:W13"/>
    <mergeCell ref="V10:W10"/>
    <mergeCell ref="X8:Z8"/>
    <mergeCell ref="R16:S16"/>
    <mergeCell ref="V15:W15"/>
    <mergeCell ref="V16:W16"/>
    <mergeCell ref="T16:U16"/>
    <mergeCell ref="T7:U7"/>
    <mergeCell ref="N7:O7"/>
    <mergeCell ref="V7:W7"/>
    <mergeCell ref="P11:Q11"/>
    <mergeCell ref="R7:S7"/>
    <mergeCell ref="R8:S8"/>
    <mergeCell ref="R9:S9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V8:W8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31:M32"/>
    <mergeCell ref="T33:U33"/>
    <mergeCell ref="R31:S31"/>
    <mergeCell ref="R32:S32"/>
    <mergeCell ref="N31:O32"/>
    <mergeCell ref="N33:O34"/>
    <mergeCell ref="P31:Q31"/>
    <mergeCell ref="P32:Q32"/>
    <mergeCell ref="P33:Q33"/>
    <mergeCell ref="P34:Q34"/>
    <mergeCell ref="H10:L10"/>
    <mergeCell ref="J16:J17"/>
    <mergeCell ref="K16:K17"/>
    <mergeCell ref="A13:A17"/>
    <mergeCell ref="N10:O10"/>
    <mergeCell ref="N11:O11"/>
    <mergeCell ref="P7:Q7"/>
    <mergeCell ref="P8:Q8"/>
    <mergeCell ref="P9:Q9"/>
    <mergeCell ref="P10:Q10"/>
    <mergeCell ref="N8:O8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N9:O9"/>
    <mergeCell ref="P16:Q16"/>
    <mergeCell ref="M17:Z17"/>
    <mergeCell ref="X7:Z7"/>
    <mergeCell ref="A51:C51"/>
    <mergeCell ref="A52:C52"/>
    <mergeCell ref="D52:F52"/>
    <mergeCell ref="D51:F51"/>
    <mergeCell ref="A44:C44"/>
    <mergeCell ref="D47:F47"/>
    <mergeCell ref="H49:J49"/>
    <mergeCell ref="K49:L49"/>
    <mergeCell ref="A7:L7"/>
    <mergeCell ref="F13:G13"/>
    <mergeCell ref="I11:L11"/>
    <mergeCell ref="B14:C14"/>
    <mergeCell ref="D14:E14"/>
    <mergeCell ref="A8:L8"/>
    <mergeCell ref="H50:J50"/>
    <mergeCell ref="K50:L50"/>
    <mergeCell ref="D49:F49"/>
    <mergeCell ref="A48:C48"/>
    <mergeCell ref="A49:C49"/>
    <mergeCell ref="A50:C50"/>
    <mergeCell ref="D50:F50"/>
    <mergeCell ref="D48:F48"/>
    <mergeCell ref="A47:C47"/>
    <mergeCell ref="D13:E13"/>
    <mergeCell ref="G1:H2"/>
    <mergeCell ref="A9:L9"/>
    <mergeCell ref="G46:L46"/>
    <mergeCell ref="G3:H4"/>
    <mergeCell ref="I3:L4"/>
    <mergeCell ref="A1:F1"/>
    <mergeCell ref="A2:F2"/>
    <mergeCell ref="A3:F3"/>
    <mergeCell ref="A4:F4"/>
    <mergeCell ref="A5:F5"/>
    <mergeCell ref="A6:F6"/>
    <mergeCell ref="F14:G14"/>
    <mergeCell ref="F15:G15"/>
    <mergeCell ref="A11:D11"/>
    <mergeCell ref="E11:H11"/>
    <mergeCell ref="A10:D10"/>
    <mergeCell ref="E10:G10"/>
    <mergeCell ref="A43:C43"/>
    <mergeCell ref="E16:E17"/>
    <mergeCell ref="B15:C15"/>
    <mergeCell ref="D15:E15"/>
    <mergeCell ref="B13:C13"/>
    <mergeCell ref="A46:F46"/>
    <mergeCell ref="A12:L12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/>
  <dimension ref="A1:Z52"/>
  <sheetViews>
    <sheetView view="pageBreakPreview" topLeftCell="A2" zoomScale="75" zoomScaleNormal="50" zoomScaleSheetLayoutView="75" workbookViewId="0">
      <selection activeCell="K32" sqref="K32"/>
    </sheetView>
  </sheetViews>
  <sheetFormatPr defaultRowHeight="18.75"/>
  <cols>
    <col min="1" max="1" width="11.140625" style="2" customWidth="1"/>
    <col min="2" max="2" width="13.42578125" style="2" customWidth="1"/>
    <col min="3" max="3" width="12.140625" style="2" customWidth="1"/>
    <col min="4" max="4" width="14" style="2" customWidth="1"/>
    <col min="5" max="5" width="5.42578125" style="2" customWidth="1"/>
    <col min="6" max="6" width="13.85546875" style="2" customWidth="1"/>
    <col min="7" max="7" width="12.85546875" style="2" customWidth="1"/>
    <col min="8" max="8" width="19" style="2" customWidth="1"/>
    <col min="9" max="9" width="8.28515625" style="2" customWidth="1"/>
    <col min="10" max="11" width="8.85546875" style="2" customWidth="1"/>
    <col min="12" max="12" width="17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208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246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232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85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85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8" t="s">
        <v>56</v>
      </c>
      <c r="C13" s="158"/>
      <c r="D13" s="166" t="s">
        <v>263</v>
      </c>
      <c r="E13" s="167"/>
      <c r="F13" s="157" t="s">
        <v>59</v>
      </c>
      <c r="G13" s="158"/>
      <c r="H13" s="40" t="s">
        <v>263</v>
      </c>
      <c r="I13" s="169" t="s">
        <v>5</v>
      </c>
      <c r="J13" s="157" t="s">
        <v>60</v>
      </c>
      <c r="K13" s="158"/>
      <c r="L13" s="45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60" t="s">
        <v>57</v>
      </c>
      <c r="C14" s="160"/>
      <c r="D14" s="161" t="s">
        <v>273</v>
      </c>
      <c r="E14" s="162"/>
      <c r="F14" s="159" t="s">
        <v>57</v>
      </c>
      <c r="G14" s="160"/>
      <c r="H14" s="42" t="s">
        <v>273</v>
      </c>
      <c r="I14" s="170"/>
      <c r="J14" s="159" t="s">
        <v>61</v>
      </c>
      <c r="K14" s="160"/>
      <c r="L14" s="72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4" t="s">
        <v>58</v>
      </c>
      <c r="C15" s="164"/>
      <c r="D15" s="176">
        <v>2400</v>
      </c>
      <c r="E15" s="177"/>
      <c r="F15" s="163" t="s">
        <v>58</v>
      </c>
      <c r="G15" s="164"/>
      <c r="H15" s="43">
        <v>2400</v>
      </c>
      <c r="I15" s="170"/>
      <c r="J15" s="163" t="s">
        <v>62</v>
      </c>
      <c r="K15" s="164"/>
      <c r="L15" s="72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73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72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8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8483.5669999999991</v>
      </c>
      <c r="C18" s="50"/>
      <c r="D18" s="51"/>
      <c r="E18" s="80"/>
      <c r="F18" s="82">
        <v>6591.0609999999997</v>
      </c>
      <c r="G18" s="52"/>
      <c r="H18" s="51"/>
      <c r="I18" s="53"/>
      <c r="J18" s="39"/>
      <c r="K18" s="80">
        <v>6</v>
      </c>
      <c r="L18" s="7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8483.7060000000001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0.13900000000103319</v>
      </c>
      <c r="D19" s="51">
        <f t="shared" ref="D19:D42" si="1">IF(C19="","",C19*$D$15)</f>
        <v>333.60000000247965</v>
      </c>
      <c r="E19" s="80"/>
      <c r="F19" s="82">
        <v>6591.2259999999997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0.16499999999996362</v>
      </c>
      <c r="H19" s="51">
        <f t="shared" ref="H19:H42" si="3">IF(G19="","",G19*$H$15)</f>
        <v>395.99999999991269</v>
      </c>
      <c r="I19" s="53">
        <f t="shared" ref="I19:I42" si="4">IF(H19="","",IF(D19="","",IF(AND(H19=0,D19=0),0,H19/D19)))</f>
        <v>1.1870503597031452</v>
      </c>
      <c r="J19" s="39"/>
      <c r="K19" s="80">
        <v>6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8483.8439999999991</v>
      </c>
      <c r="C20" s="50">
        <f t="shared" si="0"/>
        <v>0.13799999999901047</v>
      </c>
      <c r="D20" s="51">
        <f t="shared" si="1"/>
        <v>331.19999999762513</v>
      </c>
      <c r="E20" s="80"/>
      <c r="F20" s="82">
        <v>6591.3909999999996</v>
      </c>
      <c r="G20" s="52">
        <f t="shared" si="2"/>
        <v>0.16499999999996362</v>
      </c>
      <c r="H20" s="51">
        <f t="shared" si="3"/>
        <v>395.99999999991269</v>
      </c>
      <c r="I20" s="53">
        <f t="shared" si="4"/>
        <v>1.1956521739213533</v>
      </c>
      <c r="J20" s="39"/>
      <c r="K20" s="80">
        <v>6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8483.9840000000004</v>
      </c>
      <c r="C21" s="50">
        <f t="shared" si="0"/>
        <v>0.14000000000123691</v>
      </c>
      <c r="D21" s="51">
        <f t="shared" si="1"/>
        <v>336.00000000296859</v>
      </c>
      <c r="E21" s="80"/>
      <c r="F21" s="82">
        <v>6591.5569999999998</v>
      </c>
      <c r="G21" s="52">
        <f t="shared" si="2"/>
        <v>0.16600000000016735</v>
      </c>
      <c r="H21" s="51">
        <f t="shared" si="3"/>
        <v>398.40000000040163</v>
      </c>
      <c r="I21" s="53">
        <f t="shared" si="4"/>
        <v>1.1857142857050051</v>
      </c>
      <c r="J21" s="39"/>
      <c r="K21" s="80">
        <v>6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8484.1229999999996</v>
      </c>
      <c r="C22" s="50">
        <f t="shared" si="0"/>
        <v>0.1389999999992142</v>
      </c>
      <c r="D22" s="51">
        <f t="shared" si="1"/>
        <v>333.59999999811407</v>
      </c>
      <c r="E22" s="80"/>
      <c r="F22" s="82">
        <v>6591.7219999999998</v>
      </c>
      <c r="G22" s="52">
        <f t="shared" si="2"/>
        <v>0.16499999999996362</v>
      </c>
      <c r="H22" s="51">
        <f t="shared" si="3"/>
        <v>395.99999999991269</v>
      </c>
      <c r="I22" s="53">
        <f t="shared" si="4"/>
        <v>1.1870503597186792</v>
      </c>
      <c r="J22" s="39"/>
      <c r="K22" s="80">
        <v>6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8484.2620000000006</v>
      </c>
      <c r="C23" s="50">
        <f t="shared" si="0"/>
        <v>0.13900000000103319</v>
      </c>
      <c r="D23" s="51">
        <f t="shared" si="1"/>
        <v>333.60000000247965</v>
      </c>
      <c r="E23" s="80"/>
      <c r="F23" s="82">
        <v>6591.8879999999999</v>
      </c>
      <c r="G23" s="52">
        <f t="shared" si="2"/>
        <v>0.16600000000016735</v>
      </c>
      <c r="H23" s="51">
        <f t="shared" si="3"/>
        <v>398.40000000040163</v>
      </c>
      <c r="I23" s="53">
        <f t="shared" si="4"/>
        <v>1.1942446043088739</v>
      </c>
      <c r="J23" s="39"/>
      <c r="K23" s="80">
        <v>6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8484.3989999999994</v>
      </c>
      <c r="C24" s="50">
        <f t="shared" si="0"/>
        <v>0.13699999999880674</v>
      </c>
      <c r="D24" s="51">
        <f t="shared" si="1"/>
        <v>328.79999999713618</v>
      </c>
      <c r="E24" s="80"/>
      <c r="F24" s="82">
        <v>6592.0540000000001</v>
      </c>
      <c r="G24" s="52">
        <f t="shared" si="2"/>
        <v>0.16600000000016735</v>
      </c>
      <c r="H24" s="51">
        <f t="shared" si="3"/>
        <v>398.40000000040163</v>
      </c>
      <c r="I24" s="53">
        <f t="shared" si="4"/>
        <v>1.2116788321285634</v>
      </c>
      <c r="J24" s="39"/>
      <c r="K24" s="80">
        <v>6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8484.5360000000001</v>
      </c>
      <c r="C25" s="50">
        <f t="shared" si="0"/>
        <v>0.13700000000062573</v>
      </c>
      <c r="D25" s="51">
        <f t="shared" si="1"/>
        <v>328.80000000150176</v>
      </c>
      <c r="E25" s="80"/>
      <c r="F25" s="82">
        <v>6592.2169999999996</v>
      </c>
      <c r="G25" s="52">
        <f t="shared" si="2"/>
        <v>0.16299999999955617</v>
      </c>
      <c r="H25" s="51">
        <f t="shared" si="3"/>
        <v>391.1999999989348</v>
      </c>
      <c r="I25" s="53">
        <f t="shared" si="4"/>
        <v>1.1897810218891363</v>
      </c>
      <c r="J25" s="39"/>
      <c r="K25" s="80">
        <v>6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8484.6689999999999</v>
      </c>
      <c r="C26" s="50">
        <f t="shared" si="0"/>
        <v>0.13299999999981083</v>
      </c>
      <c r="D26" s="51">
        <f t="shared" si="1"/>
        <v>319.19999999954598</v>
      </c>
      <c r="E26" s="80"/>
      <c r="F26" s="82">
        <v>6592.3789999999999</v>
      </c>
      <c r="G26" s="52">
        <f t="shared" si="2"/>
        <v>0.16200000000026193</v>
      </c>
      <c r="H26" s="51">
        <f t="shared" si="3"/>
        <v>388.80000000062864</v>
      </c>
      <c r="I26" s="53">
        <f t="shared" si="4"/>
        <v>1.2180451127856569</v>
      </c>
      <c r="J26" s="39"/>
      <c r="K26" s="80">
        <v>6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8484.8029999999999</v>
      </c>
      <c r="C27" s="50">
        <f t="shared" si="0"/>
        <v>0.13400000000001455</v>
      </c>
      <c r="D27" s="51">
        <f t="shared" si="1"/>
        <v>321.60000000003492</v>
      </c>
      <c r="E27" s="80"/>
      <c r="F27" s="82">
        <v>6592.5360000000001</v>
      </c>
      <c r="G27" s="52">
        <f t="shared" si="2"/>
        <v>0.1570000000001528</v>
      </c>
      <c r="H27" s="51">
        <f t="shared" si="3"/>
        <v>376.80000000036671</v>
      </c>
      <c r="I27" s="53">
        <f t="shared" si="4"/>
        <v>1.1716417910457892</v>
      </c>
      <c r="J27" s="39"/>
      <c r="K27" s="80">
        <v>6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8484.9459999999999</v>
      </c>
      <c r="C28" s="50">
        <f t="shared" si="0"/>
        <v>0.1430000000000291</v>
      </c>
      <c r="D28" s="51">
        <f t="shared" si="1"/>
        <v>343.20000000006985</v>
      </c>
      <c r="E28" s="80"/>
      <c r="F28" s="82">
        <v>6592.6930000000002</v>
      </c>
      <c r="G28" s="52">
        <f t="shared" si="2"/>
        <v>0.1570000000001528</v>
      </c>
      <c r="H28" s="51">
        <f t="shared" si="3"/>
        <v>376.80000000036671</v>
      </c>
      <c r="I28" s="53">
        <f t="shared" si="4"/>
        <v>1.097902097902943</v>
      </c>
      <c r="J28" s="39"/>
      <c r="K28" s="80">
        <v>5.9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8485.0910000000003</v>
      </c>
      <c r="C29" s="50">
        <f t="shared" si="0"/>
        <v>0.14500000000043656</v>
      </c>
      <c r="D29" s="51">
        <f t="shared" si="1"/>
        <v>348.00000000104774</v>
      </c>
      <c r="E29" s="80"/>
      <c r="F29" s="82">
        <v>6592.85</v>
      </c>
      <c r="G29" s="52">
        <f t="shared" si="2"/>
        <v>0.1570000000001528</v>
      </c>
      <c r="H29" s="51">
        <f t="shared" si="3"/>
        <v>376.80000000036671</v>
      </c>
      <c r="I29" s="53">
        <f t="shared" si="4"/>
        <v>1.0827586206874491</v>
      </c>
      <c r="J29" s="39"/>
      <c r="K29" s="80">
        <v>5.9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8485.2340000000004</v>
      </c>
      <c r="C30" s="50">
        <f t="shared" si="0"/>
        <v>0.1430000000000291</v>
      </c>
      <c r="D30" s="51">
        <f t="shared" si="1"/>
        <v>343.20000000006985</v>
      </c>
      <c r="E30" s="80"/>
      <c r="F30" s="82">
        <v>6593.009</v>
      </c>
      <c r="G30" s="52">
        <f t="shared" si="2"/>
        <v>0.15899999999965075</v>
      </c>
      <c r="H30" s="51">
        <f t="shared" si="3"/>
        <v>381.59999999916181</v>
      </c>
      <c r="I30" s="53">
        <f t="shared" si="4"/>
        <v>1.1118881118854433</v>
      </c>
      <c r="J30" s="39"/>
      <c r="K30" s="80">
        <v>5.9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8485.3770000000004</v>
      </c>
      <c r="C31" s="50">
        <f t="shared" si="0"/>
        <v>0.1430000000000291</v>
      </c>
      <c r="D31" s="51">
        <f t="shared" si="1"/>
        <v>343.20000000006985</v>
      </c>
      <c r="E31" s="80"/>
      <c r="F31" s="82">
        <v>6593.1689999999999</v>
      </c>
      <c r="G31" s="52">
        <f t="shared" si="2"/>
        <v>0.15999999999985448</v>
      </c>
      <c r="H31" s="51">
        <f t="shared" si="3"/>
        <v>383.99999999965075</v>
      </c>
      <c r="I31" s="53">
        <f t="shared" si="4"/>
        <v>1.1188811188798735</v>
      </c>
      <c r="J31" s="39"/>
      <c r="K31" s="80">
        <v>5.9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8485.5239999999994</v>
      </c>
      <c r="C32" s="50">
        <f t="shared" si="0"/>
        <v>0.14699999999902502</v>
      </c>
      <c r="D32" s="51">
        <f t="shared" si="1"/>
        <v>352.79999999766005</v>
      </c>
      <c r="E32" s="80"/>
      <c r="F32" s="82">
        <v>6593.3280000000004</v>
      </c>
      <c r="G32" s="52">
        <f t="shared" si="2"/>
        <v>0.15900000000056025</v>
      </c>
      <c r="H32" s="51">
        <f t="shared" si="3"/>
        <v>381.6000000013446</v>
      </c>
      <c r="I32" s="53">
        <f t="shared" si="4"/>
        <v>1.0816326530722096</v>
      </c>
      <c r="J32" s="39"/>
      <c r="K32" s="80">
        <v>5.9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8485.6689999999999</v>
      </c>
      <c r="C33" s="50">
        <f t="shared" si="0"/>
        <v>0.14500000000043656</v>
      </c>
      <c r="D33" s="51">
        <f t="shared" si="1"/>
        <v>348.00000000104774</v>
      </c>
      <c r="E33" s="80"/>
      <c r="F33" s="82">
        <v>6593.4849999999997</v>
      </c>
      <c r="G33" s="52">
        <f t="shared" si="2"/>
        <v>0.1569999999992433</v>
      </c>
      <c r="H33" s="51">
        <f t="shared" si="3"/>
        <v>376.79999999818392</v>
      </c>
      <c r="I33" s="53">
        <f t="shared" si="4"/>
        <v>1.0827586206811766</v>
      </c>
      <c r="J33" s="39"/>
      <c r="K33" s="80">
        <v>5.9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8485.8089999999993</v>
      </c>
      <c r="C34" s="50">
        <f t="shared" si="0"/>
        <v>0.13999999999941792</v>
      </c>
      <c r="D34" s="51">
        <f t="shared" si="1"/>
        <v>335.99999999860302</v>
      </c>
      <c r="E34" s="80"/>
      <c r="F34" s="82">
        <v>6593.6440000000002</v>
      </c>
      <c r="G34" s="52">
        <f t="shared" si="2"/>
        <v>0.15900000000056025</v>
      </c>
      <c r="H34" s="51">
        <f t="shared" si="3"/>
        <v>381.6000000013446</v>
      </c>
      <c r="I34" s="53">
        <f t="shared" si="4"/>
        <v>1.1357142857230094</v>
      </c>
      <c r="J34" s="39"/>
      <c r="K34" s="80">
        <v>5.9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8485.9529999999995</v>
      </c>
      <c r="C35" s="50">
        <f t="shared" si="0"/>
        <v>0.14400000000023283</v>
      </c>
      <c r="D35" s="51">
        <f t="shared" si="1"/>
        <v>345.60000000055879</v>
      </c>
      <c r="E35" s="80"/>
      <c r="F35" s="82">
        <v>6593.8010000000004</v>
      </c>
      <c r="G35" s="52">
        <f t="shared" si="2"/>
        <v>0.1570000000001528</v>
      </c>
      <c r="H35" s="51">
        <f t="shared" si="3"/>
        <v>376.80000000036671</v>
      </c>
      <c r="I35" s="53">
        <f t="shared" si="4"/>
        <v>1.090277777777076</v>
      </c>
      <c r="J35" s="39"/>
      <c r="K35" s="80">
        <v>5.9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8486.1010000000006</v>
      </c>
      <c r="C36" s="50">
        <f t="shared" si="0"/>
        <v>0.14800000000104774</v>
      </c>
      <c r="D36" s="51">
        <f t="shared" si="1"/>
        <v>355.20000000251457</v>
      </c>
      <c r="E36" s="80"/>
      <c r="F36" s="82">
        <v>6593.96</v>
      </c>
      <c r="G36" s="52">
        <f t="shared" si="2"/>
        <v>0.15899999999965075</v>
      </c>
      <c r="H36" s="51">
        <f t="shared" si="3"/>
        <v>381.59999999916181</v>
      </c>
      <c r="I36" s="53">
        <f t="shared" si="4"/>
        <v>1.074324324314359</v>
      </c>
      <c r="J36" s="39"/>
      <c r="K36" s="80">
        <v>5.9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8486.2469999999994</v>
      </c>
      <c r="C37" s="50">
        <f t="shared" si="0"/>
        <v>0.14599999999882129</v>
      </c>
      <c r="D37" s="51">
        <f t="shared" si="1"/>
        <v>350.39999999717111</v>
      </c>
      <c r="E37" s="80"/>
      <c r="F37" s="82">
        <v>6594.1180000000004</v>
      </c>
      <c r="G37" s="52">
        <f t="shared" si="2"/>
        <v>0.15800000000035652</v>
      </c>
      <c r="H37" s="51">
        <f t="shared" si="3"/>
        <v>379.20000000085565</v>
      </c>
      <c r="I37" s="53">
        <f t="shared" si="4"/>
        <v>1.0821917808330965</v>
      </c>
      <c r="J37" s="39"/>
      <c r="K37" s="80">
        <v>5.9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8486.3979999999992</v>
      </c>
      <c r="C38" s="50">
        <f t="shared" si="0"/>
        <v>0.15099999999983993</v>
      </c>
      <c r="D38" s="51">
        <f t="shared" si="1"/>
        <v>362.39999999961583</v>
      </c>
      <c r="E38" s="80"/>
      <c r="F38" s="82">
        <v>6594.28</v>
      </c>
      <c r="G38" s="52">
        <f t="shared" si="2"/>
        <v>0.16199999999935244</v>
      </c>
      <c r="H38" s="51">
        <f t="shared" si="3"/>
        <v>388.79999999844586</v>
      </c>
      <c r="I38" s="53">
        <f t="shared" si="4"/>
        <v>1.0728476821160542</v>
      </c>
      <c r="J38" s="39"/>
      <c r="K38" s="80">
        <v>5.9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8486.5460000000003</v>
      </c>
      <c r="C39" s="50">
        <f t="shared" si="0"/>
        <v>0.14800000000104774</v>
      </c>
      <c r="D39" s="51">
        <f t="shared" si="1"/>
        <v>355.20000000251457</v>
      </c>
      <c r="E39" s="80"/>
      <c r="F39" s="82">
        <v>6594.4430000000002</v>
      </c>
      <c r="G39" s="52">
        <f t="shared" si="2"/>
        <v>0.16300000000046566</v>
      </c>
      <c r="H39" s="51">
        <f t="shared" si="3"/>
        <v>391.20000000111759</v>
      </c>
      <c r="I39" s="53">
        <f t="shared" si="4"/>
        <v>1.1013513513467008</v>
      </c>
      <c r="J39" s="39"/>
      <c r="K39" s="80">
        <v>6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8486.6949999999997</v>
      </c>
      <c r="C40" s="50">
        <f t="shared" si="0"/>
        <v>0.14899999999943248</v>
      </c>
      <c r="D40" s="51">
        <f t="shared" si="1"/>
        <v>357.59999999863794</v>
      </c>
      <c r="E40" s="80"/>
      <c r="F40" s="82">
        <v>6594.6080000000002</v>
      </c>
      <c r="G40" s="52">
        <f t="shared" si="2"/>
        <v>0.16499999999996362</v>
      </c>
      <c r="H40" s="51">
        <f t="shared" si="3"/>
        <v>395.99999999991269</v>
      </c>
      <c r="I40" s="53">
        <f t="shared" si="4"/>
        <v>1.1073825503395442</v>
      </c>
      <c r="J40" s="39"/>
      <c r="K40" s="80">
        <v>6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8486.8459999999995</v>
      </c>
      <c r="C41" s="50">
        <f t="shared" si="0"/>
        <v>0.15099999999983993</v>
      </c>
      <c r="D41" s="51">
        <f t="shared" si="1"/>
        <v>362.39999999961583</v>
      </c>
      <c r="E41" s="80"/>
      <c r="F41" s="82">
        <v>6594.7730000000001</v>
      </c>
      <c r="G41" s="52">
        <f t="shared" si="2"/>
        <v>0.16499999999996362</v>
      </c>
      <c r="H41" s="51">
        <f t="shared" si="3"/>
        <v>395.99999999991269</v>
      </c>
      <c r="I41" s="53">
        <f t="shared" si="4"/>
        <v>1.092715231788997</v>
      </c>
      <c r="J41" s="39"/>
      <c r="K41" s="80">
        <v>6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8486.9979999999996</v>
      </c>
      <c r="C42" s="50">
        <f t="shared" si="0"/>
        <v>0.15200000000004366</v>
      </c>
      <c r="D42" s="51">
        <f t="shared" si="1"/>
        <v>364.80000000010477</v>
      </c>
      <c r="E42" s="80"/>
      <c r="F42" s="82">
        <v>6594.9390000000003</v>
      </c>
      <c r="G42" s="52">
        <f t="shared" si="2"/>
        <v>0.16600000000016735</v>
      </c>
      <c r="H42" s="51">
        <f t="shared" si="3"/>
        <v>398.40000000040163</v>
      </c>
      <c r="I42" s="53">
        <f t="shared" si="4"/>
        <v>1.0921052631586821</v>
      </c>
      <c r="J42" s="39"/>
      <c r="K42" s="80">
        <v>6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8234.4000000011874</v>
      </c>
      <c r="E43" s="39"/>
      <c r="F43" s="55"/>
      <c r="G43" s="39"/>
      <c r="H43" s="51">
        <f>SUM(H18:H42)</f>
        <v>9307.2000000014668</v>
      </c>
      <c r="I43" s="53">
        <f>IF(AND(H43=0,D43=0),0,H43/D43)</f>
        <v>1.1302827164092253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A52:C52"/>
    <mergeCell ref="D52:F52"/>
    <mergeCell ref="D51:F51"/>
    <mergeCell ref="K16:K17"/>
    <mergeCell ref="A13:A17"/>
    <mergeCell ref="E16:E17"/>
    <mergeCell ref="B15:C15"/>
    <mergeCell ref="D15:E15"/>
    <mergeCell ref="B13:C13"/>
    <mergeCell ref="J16:J17"/>
    <mergeCell ref="A47:C47"/>
    <mergeCell ref="I13:I17"/>
    <mergeCell ref="J13:K13"/>
    <mergeCell ref="J14:K14"/>
    <mergeCell ref="J15:K15"/>
    <mergeCell ref="G1:H2"/>
    <mergeCell ref="G3:H4"/>
    <mergeCell ref="A1:F1"/>
    <mergeCell ref="A2:F2"/>
    <mergeCell ref="A4:F4"/>
    <mergeCell ref="A51:C51"/>
    <mergeCell ref="A6:F6"/>
    <mergeCell ref="D47:F47"/>
    <mergeCell ref="F14:G14"/>
    <mergeCell ref="A9:L9"/>
    <mergeCell ref="G46:L46"/>
    <mergeCell ref="H10:L10"/>
    <mergeCell ref="D13:E13"/>
    <mergeCell ref="E10:G10"/>
    <mergeCell ref="A43:C43"/>
    <mergeCell ref="I3:L4"/>
    <mergeCell ref="A11:D11"/>
    <mergeCell ref="E11:H11"/>
    <mergeCell ref="A10:D10"/>
    <mergeCell ref="F13:G13"/>
    <mergeCell ref="H50:J50"/>
    <mergeCell ref="K50:L50"/>
    <mergeCell ref="D49:F49"/>
    <mergeCell ref="A12:L12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T15:U15"/>
    <mergeCell ref="X7:Z7"/>
    <mergeCell ref="N7:O7"/>
    <mergeCell ref="X8:Z8"/>
    <mergeCell ref="H49:J49"/>
    <mergeCell ref="K49:L49"/>
    <mergeCell ref="A7:L7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N10:O10"/>
    <mergeCell ref="N11:O11"/>
    <mergeCell ref="N14:O14"/>
    <mergeCell ref="N15:O15"/>
    <mergeCell ref="R11:S11"/>
    <mergeCell ref="R12:S12"/>
    <mergeCell ref="P10:Q10"/>
    <mergeCell ref="N13:O13"/>
    <mergeCell ref="T12:U12"/>
    <mergeCell ref="R13:S13"/>
    <mergeCell ref="T9:U9"/>
    <mergeCell ref="T10:U10"/>
    <mergeCell ref="T11:U11"/>
    <mergeCell ref="R8:S8"/>
    <mergeCell ref="R9:S9"/>
    <mergeCell ref="R10:S10"/>
    <mergeCell ref="T8:U8"/>
    <mergeCell ref="P11:Q11"/>
    <mergeCell ref="N12:O12"/>
    <mergeCell ref="P7:Q7"/>
    <mergeCell ref="P8:Q8"/>
    <mergeCell ref="P9:Q9"/>
    <mergeCell ref="R7:S7"/>
    <mergeCell ref="T7:U7"/>
    <mergeCell ref="P12:Q12"/>
    <mergeCell ref="N8:O8"/>
    <mergeCell ref="N9:O9"/>
    <mergeCell ref="M1:Z1"/>
    <mergeCell ref="M2:Z2"/>
    <mergeCell ref="X3:Z6"/>
    <mergeCell ref="M5:M6"/>
    <mergeCell ref="M3:M4"/>
    <mergeCell ref="P3:Q4"/>
    <mergeCell ref="R6:S6"/>
    <mergeCell ref="T4:U4"/>
    <mergeCell ref="T5:U5"/>
    <mergeCell ref="V3:W3"/>
    <mergeCell ref="P5:Q6"/>
    <mergeCell ref="N3:O6"/>
    <mergeCell ref="T3:U3"/>
    <mergeCell ref="R3:S3"/>
    <mergeCell ref="R4:S4"/>
    <mergeCell ref="R5:S5"/>
    <mergeCell ref="T6:U6"/>
    <mergeCell ref="V8:W8"/>
    <mergeCell ref="V9:W9"/>
    <mergeCell ref="V10:W10"/>
    <mergeCell ref="V11:W11"/>
    <mergeCell ref="V12:W12"/>
    <mergeCell ref="V4:W4"/>
    <mergeCell ref="V5:W5"/>
    <mergeCell ref="V6:W6"/>
    <mergeCell ref="V7:W7"/>
    <mergeCell ref="V13:W13"/>
    <mergeCell ref="M20:M21"/>
    <mergeCell ref="Q25:S25"/>
    <mergeCell ref="V14:W14"/>
    <mergeCell ref="T16:U16"/>
    <mergeCell ref="T14:U14"/>
    <mergeCell ref="N18:P19"/>
    <mergeCell ref="W22:Z22"/>
    <mergeCell ref="T20:V21"/>
    <mergeCell ref="W25:Z25"/>
    <mergeCell ref="N24:P24"/>
    <mergeCell ref="Q24:S24"/>
    <mergeCell ref="N23:P23"/>
    <mergeCell ref="W24:Z24"/>
    <mergeCell ref="N25:P25"/>
    <mergeCell ref="Q23:S23"/>
    <mergeCell ref="T24:V24"/>
    <mergeCell ref="Q19:S19"/>
    <mergeCell ref="P13:Q13"/>
    <mergeCell ref="P14:Q14"/>
    <mergeCell ref="T13:U13"/>
    <mergeCell ref="R14:S14"/>
    <mergeCell ref="R15:S15"/>
    <mergeCell ref="P16:Q16"/>
    <mergeCell ref="Q22:S22"/>
    <mergeCell ref="W18:Z21"/>
    <mergeCell ref="Q21:S21"/>
    <mergeCell ref="P15:Q15"/>
    <mergeCell ref="Q26:S26"/>
    <mergeCell ref="Q27:S27"/>
    <mergeCell ref="T27:V27"/>
    <mergeCell ref="T33:U33"/>
    <mergeCell ref="R31:S31"/>
    <mergeCell ref="R32:S32"/>
    <mergeCell ref="W23:Z23"/>
    <mergeCell ref="R16:S16"/>
    <mergeCell ref="V15:W15"/>
    <mergeCell ref="V16:W16"/>
    <mergeCell ref="N22:P22"/>
    <mergeCell ref="T23:V23"/>
    <mergeCell ref="M17:Z17"/>
    <mergeCell ref="M18:M19"/>
    <mergeCell ref="N20:P21"/>
    <mergeCell ref="Q20:S20"/>
    <mergeCell ref="M31:M32"/>
    <mergeCell ref="N16:O16"/>
    <mergeCell ref="N28:P28"/>
    <mergeCell ref="Q28:S28"/>
    <mergeCell ref="V34:X34"/>
    <mergeCell ref="P32:Q32"/>
    <mergeCell ref="P33:Q33"/>
    <mergeCell ref="P31:Q31"/>
    <mergeCell ref="N27:P27"/>
    <mergeCell ref="W27:Z27"/>
    <mergeCell ref="N26:P26"/>
    <mergeCell ref="N31:O32"/>
    <mergeCell ref="N33:O34"/>
    <mergeCell ref="W28:Z28"/>
    <mergeCell ref="R33:S33"/>
    <mergeCell ref="T31:U31"/>
    <mergeCell ref="T32:U32"/>
    <mergeCell ref="V33:X33"/>
    <mergeCell ref="T26:V26"/>
    <mergeCell ref="N38:O38"/>
    <mergeCell ref="P38:Q38"/>
    <mergeCell ref="R38:S38"/>
    <mergeCell ref="T38:U38"/>
    <mergeCell ref="N37:O37"/>
    <mergeCell ref="P37:Q37"/>
    <mergeCell ref="R37:S37"/>
    <mergeCell ref="N35:O35"/>
    <mergeCell ref="P35:Q35"/>
    <mergeCell ref="R35:S35"/>
    <mergeCell ref="T35:U35"/>
    <mergeCell ref="T37:U37"/>
    <mergeCell ref="N36:O36"/>
    <mergeCell ref="P36:Q36"/>
    <mergeCell ref="R36:S36"/>
    <mergeCell ref="T36:U36"/>
    <mergeCell ref="T46:W46"/>
    <mergeCell ref="T47:W47"/>
    <mergeCell ref="N43:O44"/>
    <mergeCell ref="P43:R44"/>
    <mergeCell ref="M40:Z40"/>
    <mergeCell ref="M41:M42"/>
    <mergeCell ref="T41:W44"/>
    <mergeCell ref="X45:Z45"/>
    <mergeCell ref="X46:Z46"/>
    <mergeCell ref="X41:Z42"/>
    <mergeCell ref="X43:Z44"/>
    <mergeCell ref="S41:S44"/>
    <mergeCell ref="I1:L2"/>
    <mergeCell ref="G5:H6"/>
    <mergeCell ref="I5:L6"/>
    <mergeCell ref="S50:T50"/>
    <mergeCell ref="N39:O39"/>
    <mergeCell ref="P39:Q39"/>
    <mergeCell ref="N41:O42"/>
    <mergeCell ref="P41:R42"/>
    <mergeCell ref="Q49:V49"/>
    <mergeCell ref="N49:P49"/>
    <mergeCell ref="P45:R45"/>
    <mergeCell ref="P46:R46"/>
    <mergeCell ref="P47:R47"/>
    <mergeCell ref="N45:O45"/>
    <mergeCell ref="N46:O46"/>
    <mergeCell ref="V38:X38"/>
    <mergeCell ref="P34:Q34"/>
    <mergeCell ref="X9:Z9"/>
    <mergeCell ref="X10:Z10"/>
    <mergeCell ref="X47:Z47"/>
    <mergeCell ref="M43:M44"/>
    <mergeCell ref="N47:O47"/>
    <mergeCell ref="T45:W45"/>
    <mergeCell ref="X11:Z11"/>
    <mergeCell ref="X12:Z12"/>
    <mergeCell ref="X13:Z13"/>
    <mergeCell ref="X14:Z14"/>
    <mergeCell ref="X15:Z15"/>
    <mergeCell ref="R39:S39"/>
    <mergeCell ref="T39:U39"/>
    <mergeCell ref="V39:X39"/>
    <mergeCell ref="Y39:Z39"/>
    <mergeCell ref="Y38:Z38"/>
    <mergeCell ref="V35:X35"/>
    <mergeCell ref="Y35:Z35"/>
    <mergeCell ref="V36:X36"/>
    <mergeCell ref="Y36:Z36"/>
    <mergeCell ref="V37:X37"/>
    <mergeCell ref="Y37:Z37"/>
    <mergeCell ref="X16:Z16"/>
    <mergeCell ref="W26:Z26"/>
    <mergeCell ref="R34:S34"/>
    <mergeCell ref="T34:U34"/>
    <mergeCell ref="T18:V19"/>
    <mergeCell ref="T22:V22"/>
    <mergeCell ref="Q18:S18"/>
    <mergeCell ref="T25:V25"/>
    <mergeCell ref="T28:V28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/>
  <dimension ref="A1:X51"/>
  <sheetViews>
    <sheetView view="pageBreakPreview" zoomScale="75" zoomScaleNormal="50" zoomScaleSheetLayoutView="75" workbookViewId="0">
      <selection activeCell="I9" sqref="I9:L9"/>
    </sheetView>
  </sheetViews>
  <sheetFormatPr defaultRowHeight="18.75"/>
  <cols>
    <col min="1" max="1" width="17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9.7109375" style="2" customWidth="1"/>
    <col min="13" max="13" width="8.42578125" style="2" customWidth="1"/>
    <col min="14" max="18" width="10.7109375" style="2" customWidth="1"/>
    <col min="19" max="20" width="13.7109375" style="2" customWidth="1"/>
    <col min="21" max="21" width="11.85546875" style="2" customWidth="1"/>
    <col min="22" max="22" width="24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233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"/>
      <c r="T4" s="7"/>
      <c r="U4" s="7"/>
      <c r="V4" s="7"/>
      <c r="W4" s="18"/>
    </row>
    <row r="5" spans="1:23" ht="18" customHeight="1">
      <c r="A5" s="202" t="s">
        <v>184</v>
      </c>
      <c r="B5" s="202"/>
      <c r="C5" s="202"/>
      <c r="D5" s="202"/>
      <c r="E5" s="202"/>
      <c r="F5" s="125" t="s">
        <v>156</v>
      </c>
      <c r="G5" s="125"/>
      <c r="H5" s="125"/>
      <c r="I5" s="91" t="s">
        <v>261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"/>
      <c r="T5" s="7"/>
      <c r="U5" s="7"/>
      <c r="V5" s="7"/>
      <c r="W5" s="18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"/>
      <c r="T6" s="7"/>
      <c r="U6" s="7"/>
      <c r="V6" s="7"/>
      <c r="W6" s="18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"/>
      <c r="T7" s="7"/>
      <c r="U7" s="7"/>
      <c r="V7" s="7"/>
      <c r="W7" s="18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"/>
      <c r="T8" s="7"/>
      <c r="U8" s="7"/>
      <c r="V8" s="7"/>
      <c r="W8" s="18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"/>
      <c r="T9" s="7"/>
      <c r="U9" s="7"/>
      <c r="V9" s="7"/>
      <c r="W9" s="18"/>
    </row>
    <row r="10" spans="1:23" ht="19.5" customHeight="1">
      <c r="A10" s="194" t="s">
        <v>151</v>
      </c>
      <c r="B10" s="194"/>
      <c r="C10" s="137" t="s">
        <v>260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"/>
      <c r="T10" s="7"/>
      <c r="U10" s="7"/>
      <c r="V10" s="7"/>
      <c r="W10" s="18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">
        <v>1125</v>
      </c>
      <c r="T11" s="7"/>
      <c r="U11" s="7"/>
      <c r="V11" s="7">
        <v>200</v>
      </c>
      <c r="W11" s="18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ref="F15:F39" si="0">IF(OR(B15="",D15=""),"",IF(ISERROR(D15/B15),IF(D15=0,0,""),D15/B15))</f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24'!D19+'Ячейка 2'!D19</f>
        <v>4968.0000000134896</v>
      </c>
      <c r="C16" s="21"/>
      <c r="D16" s="195">
        <f>'Ячейка 24'!H19+'Ячейка 2'!H19</f>
        <v>1890.0000000003274</v>
      </c>
      <c r="E16" s="195"/>
      <c r="F16" s="196">
        <f t="shared" si="0"/>
        <v>0.38043478260772856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24'!D20+'Ячейка 2'!D20</f>
        <v>5039.9999999954161</v>
      </c>
      <c r="C17" s="21"/>
      <c r="D17" s="195">
        <f>'Ячейка 24'!H20+'Ячейка 2'!H20</f>
        <v>1979.999999985921</v>
      </c>
      <c r="E17" s="195"/>
      <c r="F17" s="196">
        <f t="shared" si="0"/>
        <v>0.39285714285470669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24'!D21+'Ячейка 2'!D21</f>
        <v>5076.0000000191212</v>
      </c>
      <c r="C18" s="21"/>
      <c r="D18" s="195">
        <f>'Ячейка 24'!H21+'Ячейка 2'!H21</f>
        <v>1962.0000000149957</v>
      </c>
      <c r="E18" s="195"/>
      <c r="F18" s="196">
        <f t="shared" si="0"/>
        <v>0.38652482269653365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24'!D22+'Ячейка 2'!D22</f>
        <v>5003.999999988082</v>
      </c>
      <c r="C19" s="21"/>
      <c r="D19" s="195">
        <f>'Ячейка 24'!H22+'Ячейка 2'!H22</f>
        <v>1871.9999999966603</v>
      </c>
      <c r="E19" s="195"/>
      <c r="F19" s="196">
        <f t="shared" si="0"/>
        <v>0.37410071942468404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24'!D23+'Ячейка 2'!D23</f>
        <v>5129.9999999810098</v>
      </c>
      <c r="C20" s="21"/>
      <c r="D20" s="195">
        <f>'Ячейка 24'!H23+'Ячейка 2'!H23</f>
        <v>1925.9999999912907</v>
      </c>
      <c r="E20" s="195"/>
      <c r="F20" s="196">
        <f t="shared" si="0"/>
        <v>0.37543859649092015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>
        <v>1240</v>
      </c>
      <c r="T20" s="7"/>
      <c r="U20" s="7"/>
      <c r="V20" s="7">
        <v>500</v>
      </c>
      <c r="W20" s="8"/>
    </row>
    <row r="21" spans="1:23" ht="20.100000000000001" customHeight="1">
      <c r="A21" s="5" t="s">
        <v>13</v>
      </c>
      <c r="B21" s="21">
        <f>'Ячейка 24'!D24+'Ячейка 2'!D24</f>
        <v>5022.0000000244909</v>
      </c>
      <c r="C21" s="21"/>
      <c r="D21" s="195">
        <f>'Ячейка 24'!H24+'Ячейка 2'!H24</f>
        <v>1979.9999999981992</v>
      </c>
      <c r="E21" s="195"/>
      <c r="F21" s="196">
        <f t="shared" si="0"/>
        <v>0.39426523297262911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>
        <v>1680</v>
      </c>
      <c r="T21" s="7"/>
      <c r="U21" s="7"/>
      <c r="V21" s="7">
        <v>800</v>
      </c>
      <c r="W21" s="8"/>
    </row>
    <row r="22" spans="1:23" ht="20.100000000000001" customHeight="1">
      <c r="A22" s="5" t="s">
        <v>14</v>
      </c>
      <c r="B22" s="21">
        <f>'Ячейка 24'!D25+'Ячейка 2'!D25</f>
        <v>5003.9999999717111</v>
      </c>
      <c r="C22" s="21"/>
      <c r="D22" s="195">
        <f>'Ячейка 24'!H25+'Ячейка 2'!H25</f>
        <v>1818.0000000102154</v>
      </c>
      <c r="E22" s="195"/>
      <c r="F22" s="196">
        <f t="shared" si="0"/>
        <v>0.36330935252208096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'Ячейка 24'!D26+'Ячейка 2'!D26</f>
        <v>5220.0000000157161</v>
      </c>
      <c r="C23" s="21"/>
      <c r="D23" s="195">
        <f>'Ячейка 24'!H26+'Ячейка 2'!H26</f>
        <v>1782.0000000028813</v>
      </c>
      <c r="E23" s="195"/>
      <c r="F23" s="196">
        <f t="shared" si="0"/>
        <v>0.34137931034435176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'Ячейка 24'!D27+'Ячейка 2'!D27</f>
        <v>5759.9999999947613</v>
      </c>
      <c r="C24" s="21"/>
      <c r="D24" s="195">
        <f>'Ячейка 24'!H27+'Ячейка 2'!H27</f>
        <v>1997.9999999936808</v>
      </c>
      <c r="E24" s="195"/>
      <c r="F24" s="196">
        <f t="shared" si="0"/>
        <v>0.34687499999921839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24'!D28+'Ячейка 2'!D28</f>
        <v>5832.0000000094296</v>
      </c>
      <c r="C25" s="21"/>
      <c r="D25" s="195">
        <f>'Ячейка 24'!H28+'Ячейка 2'!H28</f>
        <v>1997.9999999977736</v>
      </c>
      <c r="E25" s="195"/>
      <c r="F25" s="196">
        <f t="shared" si="0"/>
        <v>0.34259259259165692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24'!D29+'Ячейка 2'!D29</f>
        <v>5904.0000000077271</v>
      </c>
      <c r="C26" s="21"/>
      <c r="D26" s="195">
        <f>'Ячейка 24'!H29+'Ячейка 2'!H29</f>
        <v>2177.9999999976098</v>
      </c>
      <c r="E26" s="195"/>
      <c r="F26" s="196">
        <f t="shared" si="0"/>
        <v>0.36890243902350262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24'!D30+'Ячейка 2'!D30</f>
        <v>5868.0000000003929</v>
      </c>
      <c r="C27" s="21"/>
      <c r="D27" s="195">
        <f>'Ячейка 24'!H30+'Ячейка 2'!H30</f>
        <v>2178.0000000017026</v>
      </c>
      <c r="E27" s="195"/>
      <c r="F27" s="196">
        <f t="shared" si="0"/>
        <v>0.37116564417204445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24'!D31+'Ячейка 2'!D31</f>
        <v>5759.9999999783904</v>
      </c>
      <c r="C28" s="21"/>
      <c r="D28" s="195">
        <f>'Ячейка 24'!H31+'Ячейка 2'!H31</f>
        <v>2159.9999999939428</v>
      </c>
      <c r="E28" s="195"/>
      <c r="F28" s="196">
        <f t="shared" si="0"/>
        <v>0.37500000000035527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24'!D32+'Ячейка 2'!D32</f>
        <v>6174.0000000136206</v>
      </c>
      <c r="C29" s="21"/>
      <c r="D29" s="195">
        <f>'Ячейка 24'!H32+'Ячейка 2'!H32</f>
        <v>2358.0000000015389</v>
      </c>
      <c r="E29" s="195"/>
      <c r="F29" s="196">
        <f t="shared" si="0"/>
        <v>0.38192419825013552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24'!D33+'Ячейка 2'!D33</f>
        <v>6192.0000000009168</v>
      </c>
      <c r="C30" s="21"/>
      <c r="D30" s="195">
        <f>'Ячейка 24'!H33+'Ячейка 2'!H33</f>
        <v>2322.0000000146683</v>
      </c>
      <c r="E30" s="195"/>
      <c r="F30" s="196">
        <f t="shared" si="0"/>
        <v>0.37500000000231337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24'!D34+'Ячейка 2'!D34</f>
        <v>6299.9999999901775</v>
      </c>
      <c r="C31" s="21"/>
      <c r="D31" s="195">
        <f>'Ячейка 24'!H34+'Ячейка 2'!H34</f>
        <v>2375.9999999929278</v>
      </c>
      <c r="E31" s="195"/>
      <c r="F31" s="196">
        <f t="shared" si="0"/>
        <v>0.3771428571423226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24'!D35+'Ячейка 2'!D35</f>
        <v>6228.0000000082509</v>
      </c>
      <c r="C32" s="21"/>
      <c r="D32" s="195">
        <f>'Ячейка 24'!H35+'Ячейка 2'!H35</f>
        <v>2339.9999999937791</v>
      </c>
      <c r="E32" s="195"/>
      <c r="F32" s="196">
        <f t="shared" si="0"/>
        <v>0.37572254335110455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24'!D36+'Ячейка 2'!D36</f>
        <v>5813.9999999893917</v>
      </c>
      <c r="C33" s="21"/>
      <c r="D33" s="195">
        <f>'Ячейка 24'!H36+'Ячейка 2'!H36</f>
        <v>2124.0000000070722</v>
      </c>
      <c r="E33" s="195"/>
      <c r="F33" s="196">
        <f t="shared" si="0"/>
        <v>0.3653250774012638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24'!D37+'Ячейка 2'!D37</f>
        <v>6030.0000000170257</v>
      </c>
      <c r="C34" s="21"/>
      <c r="D34" s="195">
        <f>'Ячейка 24'!H37+'Ячейка 2'!H37</f>
        <v>2123.9999999947941</v>
      </c>
      <c r="E34" s="195"/>
      <c r="F34" s="196">
        <f t="shared" si="0"/>
        <v>0.35223880596829138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'Ячейка 24'!D38+'Ячейка 2'!D38</f>
        <v>5921.9999999950232</v>
      </c>
      <c r="C35" s="21"/>
      <c r="D35" s="195">
        <f>'Ячейка 24'!H38+'Ячейка 2'!H38</f>
        <v>2070.0000000001637</v>
      </c>
      <c r="E35" s="195"/>
      <c r="F35" s="196">
        <f t="shared" si="0"/>
        <v>0.34954407294864964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'Ячейка 24'!D39+'Ячейка 2'!D39</f>
        <v>6047.999999987951</v>
      </c>
      <c r="C36" s="21"/>
      <c r="D36" s="195">
        <f>'Ячейка 24'!H39+'Ячейка 2'!H39</f>
        <v>2304.0000000069085</v>
      </c>
      <c r="E36" s="195"/>
      <c r="F36" s="196">
        <f t="shared" si="0"/>
        <v>0.38095238095428219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'Ячейка 24'!D40+'Ячейка 2'!D40</f>
        <v>5994.0000000096916</v>
      </c>
      <c r="C37" s="21"/>
      <c r="D37" s="195">
        <f>'Ячейка 24'!H40+'Ячейка 2'!H40</f>
        <v>2267.9999999995744</v>
      </c>
      <c r="E37" s="195"/>
      <c r="F37" s="196">
        <f t="shared" si="0"/>
        <v>0.37837837837769556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'Ячейка 24'!D41+'Ячейка 2'!D41</f>
        <v>5777.9999999820575</v>
      </c>
      <c r="C38" s="21"/>
      <c r="D38" s="195">
        <f>'Ячейка 24'!H41+'Ячейка 2'!H41</f>
        <v>2214.0000000008513</v>
      </c>
      <c r="E38" s="195"/>
      <c r="F38" s="196">
        <f t="shared" si="0"/>
        <v>0.38317757009479514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'Ячейка 24'!D42+'Ячейка 2'!D42</f>
        <v>5615.9999999981665</v>
      </c>
      <c r="C39" s="21"/>
      <c r="D39" s="195">
        <f>'Ячейка 24'!H42+'Ячейка 2'!H42</f>
        <v>2123.9999999947941</v>
      </c>
      <c r="E39" s="195"/>
      <c r="F39" s="196">
        <f t="shared" si="0"/>
        <v>0.37820512820432473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135683.99999999203</v>
      </c>
      <c r="C40" s="21"/>
      <c r="D40" s="195">
        <f>SUM(D15:E39)</f>
        <v>50345.999999992287</v>
      </c>
      <c r="E40" s="195"/>
      <c r="F40" s="196">
        <f>IF(OR(B40="",D40=""),"",IF(ISERROR(D40/B40),IF(D40=0,0,""),D40/B40))</f>
        <v>0.37105332979566674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17496.000000011918</v>
      </c>
      <c r="C44" s="199"/>
      <c r="D44" s="21">
        <f>SUM(D24:E26)</f>
        <v>6173.9999999890642</v>
      </c>
      <c r="E44" s="198">
        <f>B44/3</f>
        <v>5832.0000000039727</v>
      </c>
      <c r="F44" s="203"/>
      <c r="G44" s="199"/>
      <c r="H44" s="198">
        <f>D44/3</f>
        <v>2057.9999999963547</v>
      </c>
      <c r="I44" s="199"/>
      <c r="J44" s="200">
        <f>H44/E44</f>
        <v>0.35288065843534855</v>
      </c>
      <c r="K44" s="201"/>
      <c r="L44" s="201"/>
    </row>
    <row r="45" spans="1:24" ht="20.100000000000001" customHeight="1">
      <c r="A45" s="4" t="s">
        <v>43</v>
      </c>
      <c r="B45" s="198">
        <f>SUM(B33:B36)</f>
        <v>23813.999999989392</v>
      </c>
      <c r="C45" s="199"/>
      <c r="D45" s="21">
        <f>SUM(D33:E36)</f>
        <v>8622.0000000089385</v>
      </c>
      <c r="E45" s="198">
        <f>B45/4</f>
        <v>5953.4999999973479</v>
      </c>
      <c r="F45" s="203"/>
      <c r="G45" s="199"/>
      <c r="H45" s="198">
        <f>D45/4</f>
        <v>2155.5000000022346</v>
      </c>
      <c r="I45" s="199"/>
      <c r="J45" s="200">
        <f>H45/E45</f>
        <v>0.36205593348504156</v>
      </c>
      <c r="K45" s="201"/>
      <c r="L45" s="201"/>
    </row>
    <row r="46" spans="1:24" ht="20.100000000000001" customHeight="1">
      <c r="A46" s="4" t="s">
        <v>44</v>
      </c>
      <c r="B46" s="198">
        <f>SUM(B16:B39)</f>
        <v>135683.99999999203</v>
      </c>
      <c r="C46" s="199"/>
      <c r="D46" s="21">
        <f>SUM(D16:E39)</f>
        <v>50345.999999992287</v>
      </c>
      <c r="E46" s="198">
        <f>B46/24</f>
        <v>5653.499999999668</v>
      </c>
      <c r="F46" s="203"/>
      <c r="G46" s="199"/>
      <c r="H46" s="198">
        <f>D46/24</f>
        <v>2097.7499999996785</v>
      </c>
      <c r="I46" s="199"/>
      <c r="J46" s="200">
        <f>H46/E46</f>
        <v>0.37105332979566669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73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N4:Q4"/>
    <mergeCell ref="N5:Q5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9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.42578125" style="2" customWidth="1"/>
    <col min="21" max="21" width="12.7109375" style="2" customWidth="1"/>
    <col min="22" max="22" width="11.85546875" style="2" customWidth="1"/>
    <col min="23" max="23" width="14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234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"/>
      <c r="T4" s="9"/>
      <c r="U4" s="7"/>
      <c r="V4" s="8"/>
      <c r="W4" s="18"/>
    </row>
    <row r="5" spans="1:23" ht="18" customHeight="1">
      <c r="A5" s="202" t="s">
        <v>184</v>
      </c>
      <c r="B5" s="202"/>
      <c r="C5" s="202"/>
      <c r="D5" s="202"/>
      <c r="E5" s="202"/>
      <c r="F5" s="125" t="s">
        <v>156</v>
      </c>
      <c r="G5" s="125"/>
      <c r="H5" s="125"/>
      <c r="I5" s="91" t="s">
        <v>259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"/>
      <c r="T5" s="9"/>
      <c r="U5" s="7"/>
      <c r="V5" s="8"/>
      <c r="W5" s="18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"/>
      <c r="T6" s="9"/>
      <c r="U6" s="7"/>
      <c r="V6" s="8"/>
      <c r="W6" s="18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"/>
      <c r="T7" s="9"/>
      <c r="U7" s="7"/>
      <c r="V7" s="8"/>
      <c r="W7" s="18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"/>
      <c r="T8" s="9"/>
      <c r="U8" s="7"/>
      <c r="V8" s="8"/>
      <c r="W8" s="18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"/>
      <c r="T9" s="9"/>
      <c r="U9" s="7"/>
      <c r="V9" s="8"/>
      <c r="W9" s="18"/>
    </row>
    <row r="10" spans="1:23" ht="19.5" customHeight="1">
      <c r="A10" s="194" t="s">
        <v>151</v>
      </c>
      <c r="B10" s="194"/>
      <c r="C10" s="137" t="s">
        <v>258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"/>
      <c r="T10" s="9"/>
      <c r="U10" s="7"/>
      <c r="V10" s="8"/>
      <c r="W10" s="18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"/>
      <c r="T11" s="9"/>
      <c r="U11" s="7"/>
      <c r="V11" s="8"/>
      <c r="W11" s="18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83"/>
      <c r="E14" s="85"/>
      <c r="F14" s="200" t="str">
        <f t="shared" ref="F14:F40" si="0">IF(OR(B14="",D14=""),"",IF(ISERROR(D14/B14),IF(D14=0,0,""),D14/B14))</f>
        <v/>
      </c>
      <c r="G14" s="204"/>
      <c r="H14" s="83"/>
      <c r="I14" s="84"/>
      <c r="J14" s="84"/>
      <c r="K14" s="84"/>
      <c r="L14" s="8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92"/>
      <c r="F15" s="200" t="str">
        <f t="shared" si="0"/>
        <v/>
      </c>
      <c r="G15" s="204"/>
      <c r="H15" s="83"/>
      <c r="I15" s="84"/>
      <c r="J15" s="84"/>
      <c r="K15" s="84"/>
      <c r="L15" s="8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3'!D19+'Ячейка 4'!D19</f>
        <v>0</v>
      </c>
      <c r="C16" s="21"/>
      <c r="D16" s="198">
        <f>'Ячейка 3'!H19+'Ячейка 4'!H19</f>
        <v>0</v>
      </c>
      <c r="E16" s="199"/>
      <c r="F16" s="200">
        <f t="shared" si="0"/>
        <v>0</v>
      </c>
      <c r="G16" s="204"/>
      <c r="H16" s="83"/>
      <c r="I16" s="84"/>
      <c r="J16" s="84"/>
      <c r="K16" s="84"/>
      <c r="L16" s="8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3'!D20+'Ячейка 4'!D20</f>
        <v>0</v>
      </c>
      <c r="C17" s="21"/>
      <c r="D17" s="198">
        <f>'Ячейка 3'!H20+'Ячейка 4'!H20</f>
        <v>0</v>
      </c>
      <c r="E17" s="199"/>
      <c r="F17" s="200">
        <f t="shared" si="0"/>
        <v>0</v>
      </c>
      <c r="G17" s="204"/>
      <c r="H17" s="83"/>
      <c r="I17" s="84"/>
      <c r="J17" s="84"/>
      <c r="K17" s="84"/>
      <c r="L17" s="8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3'!D21+'Ячейка 4'!D21</f>
        <v>0</v>
      </c>
      <c r="C18" s="21"/>
      <c r="D18" s="198">
        <f>'Ячейка 3'!H21+'Ячейка 4'!H21</f>
        <v>0</v>
      </c>
      <c r="E18" s="199"/>
      <c r="F18" s="200">
        <f t="shared" si="0"/>
        <v>0</v>
      </c>
      <c r="G18" s="204"/>
      <c r="H18" s="83"/>
      <c r="I18" s="84"/>
      <c r="J18" s="84"/>
      <c r="K18" s="84"/>
      <c r="L18" s="8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3'!D22+'Ячейка 4'!D22</f>
        <v>0</v>
      </c>
      <c r="C19" s="21"/>
      <c r="D19" s="198">
        <f>'Ячейка 3'!H22+'Ячейка 4'!H22</f>
        <v>0</v>
      </c>
      <c r="E19" s="199"/>
      <c r="F19" s="200">
        <f t="shared" si="0"/>
        <v>0</v>
      </c>
      <c r="G19" s="204"/>
      <c r="H19" s="83"/>
      <c r="I19" s="84"/>
      <c r="J19" s="84"/>
      <c r="K19" s="84"/>
      <c r="L19" s="8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3'!D23+'Ячейка 4'!D23</f>
        <v>0</v>
      </c>
      <c r="C20" s="21"/>
      <c r="D20" s="198">
        <f>'Ячейка 3'!H23+'Ячейка 4'!H23</f>
        <v>0</v>
      </c>
      <c r="E20" s="199"/>
      <c r="F20" s="200">
        <f t="shared" si="0"/>
        <v>0</v>
      </c>
      <c r="G20" s="204"/>
      <c r="H20" s="83"/>
      <c r="I20" s="84"/>
      <c r="J20" s="84"/>
      <c r="K20" s="84"/>
      <c r="L20" s="8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3'!D24+'Ячейка 4'!D24</f>
        <v>0</v>
      </c>
      <c r="C21" s="21"/>
      <c r="D21" s="198">
        <f>'Ячейка 3'!H24+'Ячейка 4'!H24</f>
        <v>0</v>
      </c>
      <c r="E21" s="199"/>
      <c r="F21" s="200">
        <f t="shared" si="0"/>
        <v>0</v>
      </c>
      <c r="G21" s="204"/>
      <c r="H21" s="83"/>
      <c r="I21" s="84"/>
      <c r="J21" s="84"/>
      <c r="K21" s="84"/>
      <c r="L21" s="8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3'!D25+'Ячейка 4'!D25</f>
        <v>0</v>
      </c>
      <c r="C22" s="21"/>
      <c r="D22" s="198">
        <f>'Ячейка 3'!H25+'Ячейка 4'!H25</f>
        <v>0</v>
      </c>
      <c r="E22" s="199"/>
      <c r="F22" s="200">
        <f t="shared" si="0"/>
        <v>0</v>
      </c>
      <c r="G22" s="204"/>
      <c r="H22" s="83"/>
      <c r="I22" s="84"/>
      <c r="J22" s="84"/>
      <c r="K22" s="84"/>
      <c r="L22" s="84"/>
    </row>
    <row r="23" spans="1:23" ht="20.100000000000001" customHeight="1">
      <c r="A23" s="5" t="s">
        <v>15</v>
      </c>
      <c r="B23" s="21">
        <f>'Ячейка 3'!D26+'Ячейка 4'!D26</f>
        <v>0</v>
      </c>
      <c r="C23" s="21"/>
      <c r="D23" s="198">
        <f>'Ячейка 3'!H26+'Ячейка 4'!H26</f>
        <v>0</v>
      </c>
      <c r="E23" s="199"/>
      <c r="F23" s="200">
        <f t="shared" si="0"/>
        <v>0</v>
      </c>
      <c r="G23" s="204"/>
      <c r="H23" s="83"/>
      <c r="I23" s="84"/>
      <c r="J23" s="84"/>
      <c r="K23" s="84"/>
      <c r="L23" s="84"/>
    </row>
    <row r="24" spans="1:23" ht="20.100000000000001" customHeight="1">
      <c r="A24" s="5" t="s">
        <v>16</v>
      </c>
      <c r="B24" s="21">
        <f>'Ячейка 3'!D27+'Ячейка 4'!D27</f>
        <v>0</v>
      </c>
      <c r="C24" s="21"/>
      <c r="D24" s="198">
        <f>'Ячейка 3'!H27+'Ячейка 4'!H27</f>
        <v>0</v>
      </c>
      <c r="E24" s="199"/>
      <c r="F24" s="200">
        <f t="shared" si="0"/>
        <v>0</v>
      </c>
      <c r="G24" s="204"/>
      <c r="H24" s="83"/>
      <c r="I24" s="84"/>
      <c r="J24" s="84"/>
      <c r="K24" s="84"/>
      <c r="L24" s="8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3'!D28+'Ячейка 4'!D28</f>
        <v>0</v>
      </c>
      <c r="C25" s="21"/>
      <c r="D25" s="198">
        <f>'Ячейка 3'!H28+'Ячейка 4'!H28</f>
        <v>0</v>
      </c>
      <c r="E25" s="199"/>
      <c r="F25" s="200">
        <f t="shared" si="0"/>
        <v>0</v>
      </c>
      <c r="G25" s="204"/>
      <c r="H25" s="83"/>
      <c r="I25" s="84"/>
      <c r="J25" s="84"/>
      <c r="K25" s="84"/>
      <c r="L25" s="8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3'!D29+'Ячейка 4'!D29</f>
        <v>0</v>
      </c>
      <c r="C26" s="21"/>
      <c r="D26" s="198">
        <f>'Ячейка 3'!H29+'Ячейка 4'!H29</f>
        <v>0</v>
      </c>
      <c r="E26" s="199"/>
      <c r="F26" s="200">
        <f t="shared" si="0"/>
        <v>0</v>
      </c>
      <c r="G26" s="204"/>
      <c r="H26" s="83"/>
      <c r="I26" s="84"/>
      <c r="J26" s="84"/>
      <c r="K26" s="84"/>
      <c r="L26" s="8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3'!D30+'Ячейка 4'!D30</f>
        <v>0</v>
      </c>
      <c r="C27" s="21"/>
      <c r="D27" s="198">
        <f>'Ячейка 3'!H30+'Ячейка 4'!H30</f>
        <v>0</v>
      </c>
      <c r="E27" s="199"/>
      <c r="F27" s="200">
        <f t="shared" si="0"/>
        <v>0</v>
      </c>
      <c r="G27" s="204"/>
      <c r="H27" s="83"/>
      <c r="I27" s="84"/>
      <c r="J27" s="84"/>
      <c r="K27" s="84"/>
      <c r="L27" s="8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3'!D31+'Ячейка 4'!D31</f>
        <v>0</v>
      </c>
      <c r="C28" s="21"/>
      <c r="D28" s="198">
        <f>'Ячейка 3'!H31+'Ячейка 4'!H31</f>
        <v>0</v>
      </c>
      <c r="E28" s="199"/>
      <c r="F28" s="200">
        <f t="shared" si="0"/>
        <v>0</v>
      </c>
      <c r="G28" s="204"/>
      <c r="H28" s="83"/>
      <c r="I28" s="84"/>
      <c r="J28" s="84"/>
      <c r="K28" s="84"/>
      <c r="L28" s="8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3'!D32+'Ячейка 4'!D32</f>
        <v>0</v>
      </c>
      <c r="C29" s="21"/>
      <c r="D29" s="198">
        <f>'Ячейка 3'!H32+'Ячейка 4'!H32</f>
        <v>0</v>
      </c>
      <c r="E29" s="199"/>
      <c r="F29" s="200">
        <f t="shared" si="0"/>
        <v>0</v>
      </c>
      <c r="G29" s="204"/>
      <c r="H29" s="83"/>
      <c r="I29" s="84"/>
      <c r="J29" s="84"/>
      <c r="K29" s="84"/>
      <c r="L29" s="8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3'!D33+'Ячейка 4'!D33</f>
        <v>0</v>
      </c>
      <c r="C30" s="21"/>
      <c r="D30" s="198">
        <f>'Ячейка 3'!H33+'Ячейка 4'!H33</f>
        <v>0</v>
      </c>
      <c r="E30" s="199"/>
      <c r="F30" s="200">
        <f t="shared" si="0"/>
        <v>0</v>
      </c>
      <c r="G30" s="204"/>
      <c r="H30" s="83"/>
      <c r="I30" s="84"/>
      <c r="J30" s="84"/>
      <c r="K30" s="84"/>
      <c r="L30" s="8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3'!D34+'Ячейка 4'!D34</f>
        <v>0</v>
      </c>
      <c r="C31" s="21"/>
      <c r="D31" s="198">
        <f>'Ячейка 3'!H34+'Ячейка 4'!H34</f>
        <v>0</v>
      </c>
      <c r="E31" s="199"/>
      <c r="F31" s="200">
        <f t="shared" si="0"/>
        <v>0</v>
      </c>
      <c r="G31" s="204"/>
      <c r="H31" s="83"/>
      <c r="I31" s="84"/>
      <c r="J31" s="84"/>
      <c r="K31" s="84"/>
      <c r="L31" s="8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3'!D35+'Ячейка 4'!D35</f>
        <v>0</v>
      </c>
      <c r="C32" s="21"/>
      <c r="D32" s="198">
        <f>'Ячейка 3'!H35+'Ячейка 4'!H35</f>
        <v>0</v>
      </c>
      <c r="E32" s="199"/>
      <c r="F32" s="200">
        <f t="shared" si="0"/>
        <v>0</v>
      </c>
      <c r="G32" s="204"/>
      <c r="H32" s="83"/>
      <c r="I32" s="84"/>
      <c r="J32" s="84"/>
      <c r="K32" s="84"/>
      <c r="L32" s="8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3'!D36+'Ячейка 4'!D36</f>
        <v>0</v>
      </c>
      <c r="C33" s="21"/>
      <c r="D33" s="198">
        <f>'Ячейка 3'!H36+'Ячейка 4'!H36</f>
        <v>0</v>
      </c>
      <c r="E33" s="199"/>
      <c r="F33" s="200">
        <f t="shared" si="0"/>
        <v>0</v>
      </c>
      <c r="G33" s="204"/>
      <c r="H33" s="83"/>
      <c r="I33" s="84"/>
      <c r="J33" s="84"/>
      <c r="K33" s="84"/>
      <c r="L33" s="8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3'!D37+'Ячейка 4'!D37</f>
        <v>0</v>
      </c>
      <c r="C34" s="21"/>
      <c r="D34" s="198">
        <f>'Ячейка 3'!H37+'Ячейка 4'!H37</f>
        <v>0</v>
      </c>
      <c r="E34" s="199"/>
      <c r="F34" s="200">
        <f t="shared" si="0"/>
        <v>0</v>
      </c>
      <c r="G34" s="204"/>
      <c r="H34" s="83"/>
      <c r="I34" s="84"/>
      <c r="J34" s="84"/>
      <c r="K34" s="84"/>
      <c r="L34" s="84"/>
    </row>
    <row r="35" spans="1:24" ht="20.100000000000001" customHeight="1">
      <c r="A35" s="5" t="s">
        <v>27</v>
      </c>
      <c r="B35" s="21">
        <f>'Ячейка 3'!D38+'Ячейка 4'!D38</f>
        <v>0</v>
      </c>
      <c r="C35" s="21"/>
      <c r="D35" s="198">
        <f>'Ячейка 3'!H38+'Ячейка 4'!H38</f>
        <v>0</v>
      </c>
      <c r="E35" s="199"/>
      <c r="F35" s="200">
        <f t="shared" si="0"/>
        <v>0</v>
      </c>
      <c r="G35" s="204"/>
      <c r="H35" s="83"/>
      <c r="I35" s="84"/>
      <c r="J35" s="84"/>
      <c r="K35" s="84"/>
      <c r="L35" s="84"/>
    </row>
    <row r="36" spans="1:24" ht="20.100000000000001" customHeight="1">
      <c r="A36" s="5" t="s">
        <v>28</v>
      </c>
      <c r="B36" s="21">
        <f>'Ячейка 3'!D39+'Ячейка 4'!D39</f>
        <v>0</v>
      </c>
      <c r="C36" s="21"/>
      <c r="D36" s="198">
        <f>'Ячейка 3'!H39+'Ячейка 4'!H39</f>
        <v>0</v>
      </c>
      <c r="E36" s="199"/>
      <c r="F36" s="200">
        <f t="shared" si="0"/>
        <v>0</v>
      </c>
      <c r="G36" s="204"/>
      <c r="H36" s="83"/>
      <c r="I36" s="84"/>
      <c r="J36" s="84"/>
      <c r="K36" s="84"/>
      <c r="L36" s="84"/>
    </row>
    <row r="37" spans="1:24" ht="20.100000000000001" customHeight="1">
      <c r="A37" s="5" t="s">
        <v>29</v>
      </c>
      <c r="B37" s="21">
        <f>'Ячейка 3'!D40+'Ячейка 4'!D40</f>
        <v>0</v>
      </c>
      <c r="C37" s="21"/>
      <c r="D37" s="198">
        <f>'Ячейка 3'!H40+'Ячейка 4'!H40</f>
        <v>0</v>
      </c>
      <c r="E37" s="199"/>
      <c r="F37" s="200">
        <f t="shared" si="0"/>
        <v>0</v>
      </c>
      <c r="G37" s="204"/>
      <c r="H37" s="83"/>
      <c r="I37" s="84"/>
      <c r="J37" s="84"/>
      <c r="K37" s="84"/>
      <c r="L37" s="84"/>
    </row>
    <row r="38" spans="1:24" ht="20.100000000000001" customHeight="1">
      <c r="A38" s="5" t="s">
        <v>30</v>
      </c>
      <c r="B38" s="21">
        <f>'Ячейка 3'!D41+'Ячейка 4'!D41</f>
        <v>0</v>
      </c>
      <c r="C38" s="21"/>
      <c r="D38" s="198">
        <f>'Ячейка 3'!H41+'Ячейка 4'!H41</f>
        <v>0</v>
      </c>
      <c r="E38" s="199"/>
      <c r="F38" s="200">
        <f t="shared" si="0"/>
        <v>0</v>
      </c>
      <c r="G38" s="204"/>
      <c r="H38" s="83"/>
      <c r="I38" s="84"/>
      <c r="J38" s="84"/>
      <c r="K38" s="84"/>
      <c r="L38" s="84"/>
    </row>
    <row r="39" spans="1:24" ht="20.100000000000001" customHeight="1">
      <c r="A39" s="5" t="s">
        <v>31</v>
      </c>
      <c r="B39" s="21">
        <f>'Ячейка 3'!D42+'Ячейка 4'!D42</f>
        <v>0</v>
      </c>
      <c r="C39" s="21"/>
      <c r="D39" s="198">
        <f>'Ячейка 3'!H42+'Ячейка 4'!H42</f>
        <v>0</v>
      </c>
      <c r="E39" s="199"/>
      <c r="F39" s="200">
        <f t="shared" si="0"/>
        <v>0</v>
      </c>
      <c r="G39" s="204"/>
      <c r="H39" s="83"/>
      <c r="I39" s="84"/>
      <c r="J39" s="84"/>
      <c r="K39" s="84"/>
      <c r="L39" s="8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0</v>
      </c>
      <c r="C40" s="21"/>
      <c r="D40" s="198">
        <f>SUM(D15:E39)</f>
        <v>0</v>
      </c>
      <c r="E40" s="199"/>
      <c r="F40" s="200">
        <f t="shared" si="0"/>
        <v>0</v>
      </c>
      <c r="G40" s="204"/>
      <c r="H40" s="83"/>
      <c r="I40" s="84"/>
      <c r="J40" s="84"/>
      <c r="K40" s="84"/>
      <c r="L40" s="84"/>
    </row>
    <row r="41" spans="1:24" ht="20.100000000000001" customHeight="1">
      <c r="A41" s="5" t="s">
        <v>33</v>
      </c>
      <c r="B41" s="5"/>
      <c r="C41" s="5"/>
      <c r="D41" s="108"/>
      <c r="E41" s="192"/>
      <c r="F41" s="200"/>
      <c r="G41" s="204"/>
      <c r="H41" s="83"/>
      <c r="I41" s="84"/>
      <c r="J41" s="84"/>
      <c r="K41" s="84"/>
      <c r="L41" s="8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9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0</v>
      </c>
      <c r="C44" s="199"/>
      <c r="D44" s="21">
        <f>SUM(D24:E26)</f>
        <v>0</v>
      </c>
      <c r="E44" s="198">
        <f>B44/3</f>
        <v>0</v>
      </c>
      <c r="F44" s="203"/>
      <c r="G44" s="199"/>
      <c r="H44" s="198">
        <f>D44/3</f>
        <v>0</v>
      </c>
      <c r="I44" s="199"/>
      <c r="J44" s="200" t="e">
        <f>H44/E44</f>
        <v>#DIV/0!</v>
      </c>
      <c r="K44" s="201"/>
      <c r="L44" s="201"/>
    </row>
    <row r="45" spans="1:24" ht="20.100000000000001" customHeight="1">
      <c r="A45" s="4" t="s">
        <v>43</v>
      </c>
      <c r="B45" s="198">
        <f>SUM(B33:B36)</f>
        <v>0</v>
      </c>
      <c r="C45" s="199"/>
      <c r="D45" s="21">
        <f>SUM(D33:E36)</f>
        <v>0</v>
      </c>
      <c r="E45" s="198">
        <f>B45/4</f>
        <v>0</v>
      </c>
      <c r="F45" s="203"/>
      <c r="G45" s="199"/>
      <c r="H45" s="198">
        <f>D45/4</f>
        <v>0</v>
      </c>
      <c r="I45" s="199"/>
      <c r="J45" s="200" t="e">
        <f>H45/E45</f>
        <v>#DIV/0!</v>
      </c>
      <c r="K45" s="201"/>
      <c r="L45" s="201"/>
    </row>
    <row r="46" spans="1:24" ht="20.100000000000001" customHeight="1">
      <c r="A46" s="4" t="s">
        <v>44</v>
      </c>
      <c r="B46" s="198">
        <f>SUM(B16:B39)</f>
        <v>0</v>
      </c>
      <c r="C46" s="199"/>
      <c r="D46" s="21">
        <f>SUM(D16:E39)</f>
        <v>0</v>
      </c>
      <c r="E46" s="198">
        <f>B46/24</f>
        <v>0</v>
      </c>
      <c r="F46" s="203"/>
      <c r="G46" s="199"/>
      <c r="H46" s="198">
        <f>D46/24</f>
        <v>0</v>
      </c>
      <c r="I46" s="199"/>
      <c r="J46" s="200" t="e">
        <f>H46/E46</f>
        <v>#DIV/0!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H25:L25"/>
    <mergeCell ref="H26:L26"/>
    <mergeCell ref="H27:L27"/>
    <mergeCell ref="H20:L20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view="pageBreakPreview" topLeftCell="A25" zoomScale="75" zoomScaleNormal="100" zoomScaleSheetLayoutView="75" workbookViewId="0">
      <selection activeCell="L52" sqref="L52"/>
    </sheetView>
  </sheetViews>
  <sheetFormatPr defaultRowHeight="18.75"/>
  <cols>
    <col min="1" max="1" width="11.140625" style="2" customWidth="1"/>
    <col min="2" max="2" width="15.28515625" style="2" customWidth="1"/>
    <col min="3" max="3" width="14.42578125" style="2" customWidth="1"/>
    <col min="4" max="4" width="12.85546875" style="2" customWidth="1"/>
    <col min="5" max="5" width="8.7109375" style="2" customWidth="1"/>
    <col min="6" max="6" width="14.8554687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" style="2" customWidth="1"/>
    <col min="13" max="14" width="10.28515625" style="2" customWidth="1"/>
    <col min="15" max="15" width="15" style="2" customWidth="1"/>
    <col min="16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0" t="s">
        <v>160</v>
      </c>
      <c r="J1" s="90"/>
      <c r="K1" s="90"/>
      <c r="L1" s="90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0"/>
      <c r="J2" s="90"/>
      <c r="K2" s="90"/>
      <c r="L2" s="90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204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30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205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238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41" t="s">
        <v>50</v>
      </c>
      <c r="B13" s="111" t="s">
        <v>56</v>
      </c>
      <c r="C13" s="112"/>
      <c r="D13" s="145" t="s">
        <v>198</v>
      </c>
      <c r="E13" s="146"/>
      <c r="F13" s="111" t="s">
        <v>59</v>
      </c>
      <c r="G13" s="112"/>
      <c r="H13" s="14" t="s">
        <v>198</v>
      </c>
      <c r="I13" s="139" t="s">
        <v>5</v>
      </c>
      <c r="J13" s="111" t="s">
        <v>60</v>
      </c>
      <c r="K13" s="141"/>
      <c r="L13" s="13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42"/>
      <c r="B14" s="114" t="s">
        <v>57</v>
      </c>
      <c r="C14" s="115"/>
      <c r="D14" s="116" t="s">
        <v>242</v>
      </c>
      <c r="E14" s="117"/>
      <c r="F14" s="114" t="s">
        <v>57</v>
      </c>
      <c r="G14" s="115"/>
      <c r="H14" s="15" t="s">
        <v>243</v>
      </c>
      <c r="I14" s="140"/>
      <c r="J14" s="114" t="s">
        <v>61</v>
      </c>
      <c r="K14" s="142"/>
      <c r="L14" s="13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42"/>
      <c r="B15" s="134" t="s">
        <v>58</v>
      </c>
      <c r="C15" s="138"/>
      <c r="D15" s="143">
        <v>18000</v>
      </c>
      <c r="E15" s="144"/>
      <c r="F15" s="134" t="s">
        <v>58</v>
      </c>
      <c r="G15" s="138"/>
      <c r="H15" s="16">
        <v>18000</v>
      </c>
      <c r="I15" s="140"/>
      <c r="J15" s="134" t="s">
        <v>62</v>
      </c>
      <c r="K15" s="135"/>
      <c r="L15" s="13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42"/>
      <c r="B16" s="12" t="s">
        <v>51</v>
      </c>
      <c r="C16" s="12" t="s">
        <v>53</v>
      </c>
      <c r="D16" s="12" t="s">
        <v>54</v>
      </c>
      <c r="E16" s="127"/>
      <c r="F16" s="12" t="s">
        <v>51</v>
      </c>
      <c r="G16" s="12" t="s">
        <v>53</v>
      </c>
      <c r="H16" s="10" t="s">
        <v>54</v>
      </c>
      <c r="I16" s="140"/>
      <c r="J16" s="127" t="s">
        <v>63</v>
      </c>
      <c r="K16" s="129" t="s">
        <v>64</v>
      </c>
      <c r="L16" s="13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42"/>
      <c r="B17" s="79" t="s">
        <v>52</v>
      </c>
      <c r="C17" s="20" t="s">
        <v>51</v>
      </c>
      <c r="D17" s="20" t="s">
        <v>55</v>
      </c>
      <c r="E17" s="128"/>
      <c r="F17" s="20" t="s">
        <v>52</v>
      </c>
      <c r="G17" s="20" t="s">
        <v>51</v>
      </c>
      <c r="H17" s="19" t="s">
        <v>55</v>
      </c>
      <c r="I17" s="140"/>
      <c r="J17" s="128"/>
      <c r="K17" s="130"/>
      <c r="L17" s="13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23" t="s">
        <v>7</v>
      </c>
      <c r="B18" s="81">
        <v>4392.3720000000003</v>
      </c>
      <c r="C18" s="25"/>
      <c r="D18" s="24"/>
      <c r="E18" s="23"/>
      <c r="F18" s="82">
        <v>1491.2170000000001</v>
      </c>
      <c r="G18" s="22"/>
      <c r="H18" s="24"/>
      <c r="I18" s="26"/>
      <c r="J18" s="23"/>
      <c r="K18" s="39">
        <v>6.5</v>
      </c>
      <c r="L18" s="28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23" t="s">
        <v>8</v>
      </c>
      <c r="B19" s="82">
        <v>4392.4889999999996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0.11699999999927968</v>
      </c>
      <c r="D19" s="24">
        <f>IF(C19="","",C19*$D$15)</f>
        <v>2105.9999999870342</v>
      </c>
      <c r="E19" s="23"/>
      <c r="F19" s="82">
        <v>1491.2370000000001</v>
      </c>
      <c r="G19" s="22">
        <f t="shared" ref="G19:G42" si="1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1.999999999998181E-2</v>
      </c>
      <c r="H19" s="24">
        <f>IF(G19="","",G19*$H$15)</f>
        <v>359.99999999967258</v>
      </c>
      <c r="I19" s="26">
        <f>IF(H19="","",IF(D19="","",IF(AND(H19=0,D19=0),0,H19/D19)))</f>
        <v>0.17094017094106786</v>
      </c>
      <c r="J19" s="23"/>
      <c r="K19" s="39">
        <v>6.6</v>
      </c>
      <c r="L19" s="28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23" t="s">
        <v>9</v>
      </c>
      <c r="B20" s="82">
        <v>4392.6040000000003</v>
      </c>
      <c r="C20" s="25">
        <f t="shared" si="0"/>
        <v>0.11500000000069122</v>
      </c>
      <c r="D20" s="24">
        <f t="shared" ref="D20:D42" si="2">IF(C20="","",C20*$D$15)</f>
        <v>2070.0000000124419</v>
      </c>
      <c r="E20" s="23"/>
      <c r="F20" s="82">
        <v>1491.2570000000001</v>
      </c>
      <c r="G20" s="22">
        <f t="shared" si="1"/>
        <v>1.999999999998181E-2</v>
      </c>
      <c r="H20" s="24">
        <f t="shared" ref="H20:H42" si="3">IF(G20="","",G20*$H$15)</f>
        <v>359.99999999967258</v>
      </c>
      <c r="I20" s="26">
        <f t="shared" ref="I20:I42" si="4">IF(H20="","",IF(D20="","",IF(AND(H20=0,D20=0),0,H20/D20)))</f>
        <v>0.17391304347705738</v>
      </c>
      <c r="J20" s="23"/>
      <c r="K20" s="39">
        <v>6.5</v>
      </c>
      <c r="L20" s="28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23" t="s">
        <v>10</v>
      </c>
      <c r="B21" s="82">
        <v>4392.72</v>
      </c>
      <c r="C21" s="25">
        <f t="shared" si="0"/>
        <v>0.11599999999998545</v>
      </c>
      <c r="D21" s="24">
        <f t="shared" si="2"/>
        <v>2087.9999999997381</v>
      </c>
      <c r="E21" s="23"/>
      <c r="F21" s="82">
        <v>1491.277</v>
      </c>
      <c r="G21" s="22">
        <f t="shared" si="1"/>
        <v>1.999999999998181E-2</v>
      </c>
      <c r="H21" s="24">
        <f t="shared" si="3"/>
        <v>359.99999999967258</v>
      </c>
      <c r="I21" s="26">
        <f t="shared" si="4"/>
        <v>0.17241379310331309</v>
      </c>
      <c r="J21" s="23"/>
      <c r="K21" s="80">
        <v>6.5</v>
      </c>
      <c r="L21" s="28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23" t="s">
        <v>11</v>
      </c>
      <c r="B22" s="82">
        <v>4392.8389999999999</v>
      </c>
      <c r="C22" s="25">
        <f t="shared" si="0"/>
        <v>0.11899999999968713</v>
      </c>
      <c r="D22" s="24">
        <f t="shared" si="2"/>
        <v>2141.9999999943684</v>
      </c>
      <c r="E22" s="23"/>
      <c r="F22" s="82">
        <v>1491.297</v>
      </c>
      <c r="G22" s="22">
        <f t="shared" si="1"/>
        <v>1.999999999998181E-2</v>
      </c>
      <c r="H22" s="24">
        <f t="shared" si="3"/>
        <v>359.99999999967258</v>
      </c>
      <c r="I22" s="26">
        <f t="shared" si="4"/>
        <v>0.16806722689104531</v>
      </c>
      <c r="J22" s="23"/>
      <c r="K22" s="80">
        <v>6.5</v>
      </c>
      <c r="L22" s="28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23" t="s">
        <v>12</v>
      </c>
      <c r="B23" s="82">
        <v>4392.9579999999996</v>
      </c>
      <c r="C23" s="25">
        <f t="shared" si="0"/>
        <v>0.11899999999968713</v>
      </c>
      <c r="D23" s="24">
        <f t="shared" si="2"/>
        <v>2141.9999999943684</v>
      </c>
      <c r="E23" s="23"/>
      <c r="F23" s="82">
        <v>1491.317</v>
      </c>
      <c r="G23" s="22">
        <f t="shared" si="1"/>
        <v>1.999999999998181E-2</v>
      </c>
      <c r="H23" s="24">
        <f t="shared" si="3"/>
        <v>359.99999999967258</v>
      </c>
      <c r="I23" s="26">
        <f t="shared" si="4"/>
        <v>0.16806722689104531</v>
      </c>
      <c r="J23" s="23"/>
      <c r="K23" s="80">
        <v>6.5</v>
      </c>
      <c r="L23" s="28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23" t="s">
        <v>13</v>
      </c>
      <c r="B24" s="82">
        <v>4393.0730000000003</v>
      </c>
      <c r="C24" s="25">
        <f t="shared" si="0"/>
        <v>0.11500000000069122</v>
      </c>
      <c r="D24" s="24">
        <f t="shared" si="2"/>
        <v>2070.0000000124419</v>
      </c>
      <c r="E24" s="23"/>
      <c r="F24" s="82">
        <v>1491.338</v>
      </c>
      <c r="G24" s="22">
        <f t="shared" si="1"/>
        <v>2.0999999999958163E-2</v>
      </c>
      <c r="H24" s="24">
        <f t="shared" si="3"/>
        <v>377.99999999924694</v>
      </c>
      <c r="I24" s="26">
        <f t="shared" si="4"/>
        <v>0.18260869565071253</v>
      </c>
      <c r="J24" s="23"/>
      <c r="K24" s="80">
        <v>6.5</v>
      </c>
      <c r="L24" s="28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23" t="s">
        <v>14</v>
      </c>
      <c r="B25" s="82">
        <v>4393.1859999999997</v>
      </c>
      <c r="C25" s="25">
        <f t="shared" si="0"/>
        <v>0.11299999999937427</v>
      </c>
      <c r="D25" s="24">
        <f t="shared" si="2"/>
        <v>2033.9999999887368</v>
      </c>
      <c r="E25" s="23"/>
      <c r="F25" s="82">
        <v>1491.356</v>
      </c>
      <c r="G25" s="22">
        <f t="shared" si="1"/>
        <v>1.8000000000029104E-2</v>
      </c>
      <c r="H25" s="24">
        <f t="shared" si="3"/>
        <v>324.00000000052387</v>
      </c>
      <c r="I25" s="26">
        <f t="shared" si="4"/>
        <v>0.15929203539936973</v>
      </c>
      <c r="J25" s="23"/>
      <c r="K25" s="80">
        <v>6.5</v>
      </c>
      <c r="L25" s="28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23" t="s">
        <v>15</v>
      </c>
      <c r="B26" s="82">
        <v>4393.3040000000001</v>
      </c>
      <c r="C26" s="25">
        <f t="shared" si="0"/>
        <v>0.1180000000003929</v>
      </c>
      <c r="D26" s="24">
        <f t="shared" si="2"/>
        <v>2124.0000000070722</v>
      </c>
      <c r="E26" s="23"/>
      <c r="F26" s="82">
        <v>1491.374</v>
      </c>
      <c r="G26" s="22">
        <f t="shared" si="1"/>
        <v>1.8000000000029104E-2</v>
      </c>
      <c r="H26" s="24">
        <f t="shared" si="3"/>
        <v>324.00000000052387</v>
      </c>
      <c r="I26" s="26">
        <f t="shared" si="4"/>
        <v>0.15254237288109465</v>
      </c>
      <c r="J26" s="23"/>
      <c r="K26" s="80">
        <v>6.5</v>
      </c>
      <c r="L26" s="28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23" t="s">
        <v>16</v>
      </c>
      <c r="B27" s="82">
        <v>4393.4290000000001</v>
      </c>
      <c r="C27" s="25">
        <f t="shared" si="0"/>
        <v>0.125</v>
      </c>
      <c r="D27" s="24">
        <f t="shared" si="2"/>
        <v>2250</v>
      </c>
      <c r="E27" s="23"/>
      <c r="F27" s="82">
        <v>1491.393</v>
      </c>
      <c r="G27" s="22">
        <f t="shared" si="1"/>
        <v>1.9000000000005457E-2</v>
      </c>
      <c r="H27" s="24">
        <f t="shared" si="3"/>
        <v>342.00000000009823</v>
      </c>
      <c r="I27" s="26">
        <f t="shared" si="4"/>
        <v>0.15200000000004366</v>
      </c>
      <c r="J27" s="23"/>
      <c r="K27" s="80">
        <v>6.5</v>
      </c>
      <c r="L27" s="28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23" t="s">
        <v>17</v>
      </c>
      <c r="B28" s="82">
        <v>4393.5550000000003</v>
      </c>
      <c r="C28" s="25">
        <f t="shared" si="0"/>
        <v>0.12600000000020373</v>
      </c>
      <c r="D28" s="24">
        <f t="shared" si="2"/>
        <v>2268.0000000036671</v>
      </c>
      <c r="E28" s="23"/>
      <c r="F28" s="82">
        <v>1491.4110000000001</v>
      </c>
      <c r="G28" s="22">
        <f t="shared" si="1"/>
        <v>1.8000000000029104E-2</v>
      </c>
      <c r="H28" s="24">
        <f t="shared" si="3"/>
        <v>324.00000000052387</v>
      </c>
      <c r="I28" s="26">
        <f t="shared" si="4"/>
        <v>0.14285714285714285</v>
      </c>
      <c r="J28" s="23"/>
      <c r="K28" s="80">
        <v>6.5</v>
      </c>
      <c r="L28" s="28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23" t="s">
        <v>18</v>
      </c>
      <c r="B29" s="82">
        <v>4393.6840000000002</v>
      </c>
      <c r="C29" s="25">
        <f t="shared" si="0"/>
        <v>0.12899999999990541</v>
      </c>
      <c r="D29" s="24">
        <f t="shared" si="2"/>
        <v>2321.9999999982974</v>
      </c>
      <c r="E29" s="23"/>
      <c r="F29" s="82">
        <v>1491.434</v>
      </c>
      <c r="G29" s="22">
        <f t="shared" si="1"/>
        <v>2.299999999991087E-2</v>
      </c>
      <c r="H29" s="24">
        <f t="shared" si="3"/>
        <v>413.99999999839565</v>
      </c>
      <c r="I29" s="26">
        <f t="shared" si="4"/>
        <v>0.17829457364285065</v>
      </c>
      <c r="J29" s="23"/>
      <c r="K29" s="39">
        <v>6.4</v>
      </c>
      <c r="L29" s="28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23" t="s">
        <v>19</v>
      </c>
      <c r="B30" s="82">
        <v>4393.8140000000003</v>
      </c>
      <c r="C30" s="25">
        <f t="shared" si="0"/>
        <v>0.13000000000010914</v>
      </c>
      <c r="D30" s="24">
        <f t="shared" si="2"/>
        <v>2340.0000000019645</v>
      </c>
      <c r="E30" s="23"/>
      <c r="F30" s="82">
        <v>1491.4570000000001</v>
      </c>
      <c r="G30" s="22">
        <f t="shared" si="1"/>
        <v>2.3000000000138243E-2</v>
      </c>
      <c r="H30" s="24">
        <f t="shared" si="3"/>
        <v>414.00000000248838</v>
      </c>
      <c r="I30" s="26">
        <f t="shared" si="4"/>
        <v>0.17692307692399181</v>
      </c>
      <c r="J30" s="23"/>
      <c r="K30" s="80">
        <v>6.4</v>
      </c>
      <c r="L30" s="28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23" t="s">
        <v>20</v>
      </c>
      <c r="B31" s="82">
        <v>4393.9430000000002</v>
      </c>
      <c r="C31" s="25">
        <f t="shared" si="0"/>
        <v>0.12899999999990541</v>
      </c>
      <c r="D31" s="24">
        <f t="shared" si="2"/>
        <v>2321.9999999982974</v>
      </c>
      <c r="E31" s="23"/>
      <c r="F31" s="82">
        <v>1491.48</v>
      </c>
      <c r="G31" s="22">
        <f t="shared" si="1"/>
        <v>2.299999999991087E-2</v>
      </c>
      <c r="H31" s="24">
        <f t="shared" si="3"/>
        <v>413.99999999839565</v>
      </c>
      <c r="I31" s="26">
        <f t="shared" si="4"/>
        <v>0.17829457364285065</v>
      </c>
      <c r="J31" s="23"/>
      <c r="K31" s="80">
        <v>6.4</v>
      </c>
      <c r="L31" s="28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23" t="s">
        <v>21</v>
      </c>
      <c r="B32" s="82">
        <v>4394.0739999999996</v>
      </c>
      <c r="C32" s="25">
        <f t="shared" si="0"/>
        <v>0.13099999999940337</v>
      </c>
      <c r="D32" s="24">
        <f t="shared" si="2"/>
        <v>2357.9999999892607</v>
      </c>
      <c r="E32" s="23"/>
      <c r="F32" s="82">
        <v>1491.5029999999999</v>
      </c>
      <c r="G32" s="22">
        <f t="shared" si="1"/>
        <v>2.299999999991087E-2</v>
      </c>
      <c r="H32" s="24">
        <f t="shared" si="3"/>
        <v>413.99999999839565</v>
      </c>
      <c r="I32" s="26">
        <f t="shared" si="4"/>
        <v>0.17557251908408872</v>
      </c>
      <c r="J32" s="23"/>
      <c r="K32" s="80">
        <v>6.4</v>
      </c>
      <c r="L32" s="28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23" t="s">
        <v>22</v>
      </c>
      <c r="B33" s="82">
        <v>4394.2049999999999</v>
      </c>
      <c r="C33" s="25">
        <f t="shared" si="0"/>
        <v>0.13100000000031287</v>
      </c>
      <c r="D33" s="24">
        <f t="shared" si="2"/>
        <v>2358.0000000056316</v>
      </c>
      <c r="E33" s="23"/>
      <c r="F33" s="82">
        <v>1491.5260000000001</v>
      </c>
      <c r="G33" s="22">
        <f t="shared" si="1"/>
        <v>2.3000000000138243E-2</v>
      </c>
      <c r="H33" s="24">
        <f t="shared" si="3"/>
        <v>414.00000000248838</v>
      </c>
      <c r="I33" s="26">
        <f t="shared" si="4"/>
        <v>0.17557251908460544</v>
      </c>
      <c r="J33" s="23"/>
      <c r="K33" s="80">
        <v>6.4</v>
      </c>
      <c r="L33" s="28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23" t="s">
        <v>23</v>
      </c>
      <c r="B34" s="82">
        <v>4394.3339999999998</v>
      </c>
      <c r="C34" s="25">
        <f t="shared" si="0"/>
        <v>0.12899999999990541</v>
      </c>
      <c r="D34" s="24">
        <f t="shared" si="2"/>
        <v>2321.9999999982974</v>
      </c>
      <c r="E34" s="23"/>
      <c r="F34" s="82">
        <v>1491.5519999999999</v>
      </c>
      <c r="G34" s="22">
        <f t="shared" si="1"/>
        <v>2.5999999999839929E-2</v>
      </c>
      <c r="H34" s="24">
        <f t="shared" si="3"/>
        <v>467.99999999711872</v>
      </c>
      <c r="I34" s="26">
        <f t="shared" si="4"/>
        <v>0.20155038759580615</v>
      </c>
      <c r="J34" s="23"/>
      <c r="K34" s="80">
        <v>6.4</v>
      </c>
      <c r="L34" s="28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23" t="s">
        <v>24</v>
      </c>
      <c r="B35" s="82">
        <v>4394.4639999999999</v>
      </c>
      <c r="C35" s="25">
        <f t="shared" si="0"/>
        <v>0.13000000000010914</v>
      </c>
      <c r="D35" s="24">
        <f t="shared" si="2"/>
        <v>2340.0000000019645</v>
      </c>
      <c r="E35" s="23"/>
      <c r="F35" s="82">
        <v>1491.5719999999999</v>
      </c>
      <c r="G35" s="22">
        <f t="shared" si="1"/>
        <v>1.999999999998181E-2</v>
      </c>
      <c r="H35" s="24">
        <f t="shared" si="3"/>
        <v>359.99999999967258</v>
      </c>
      <c r="I35" s="26">
        <f t="shared" si="4"/>
        <v>0.15384615384588476</v>
      </c>
      <c r="J35" s="23"/>
      <c r="K35" s="80">
        <v>6.4</v>
      </c>
      <c r="L35" s="28"/>
      <c r="M35" s="9"/>
      <c r="N35" s="83" t="s">
        <v>165</v>
      </c>
      <c r="O35" s="85"/>
      <c r="P35" s="100">
        <v>0.4</v>
      </c>
      <c r="Q35" s="101"/>
      <c r="R35" s="100">
        <v>2160</v>
      </c>
      <c r="S35" s="101"/>
      <c r="T35" s="94"/>
      <c r="U35" s="94"/>
      <c r="V35" s="94"/>
      <c r="W35" s="94"/>
      <c r="X35" s="94"/>
      <c r="Y35" s="94"/>
      <c r="Z35" s="83"/>
    </row>
    <row r="36" spans="1:26" ht="23.25" customHeight="1">
      <c r="A36" s="23" t="s">
        <v>25</v>
      </c>
      <c r="B36" s="82">
        <v>4394.585</v>
      </c>
      <c r="C36" s="25">
        <f t="shared" si="0"/>
        <v>0.12100000000009459</v>
      </c>
      <c r="D36" s="24">
        <f t="shared" si="2"/>
        <v>2178.0000000017026</v>
      </c>
      <c r="E36" s="23"/>
      <c r="F36" s="82">
        <v>1491.59</v>
      </c>
      <c r="G36" s="22">
        <f t="shared" si="1"/>
        <v>1.8000000000029104E-2</v>
      </c>
      <c r="H36" s="24">
        <f t="shared" si="3"/>
        <v>324.00000000052387</v>
      </c>
      <c r="I36" s="26">
        <f t="shared" si="4"/>
        <v>0.14876033057863663</v>
      </c>
      <c r="J36" s="23"/>
      <c r="K36" s="80">
        <v>6.4</v>
      </c>
      <c r="L36" s="28"/>
      <c r="M36" s="9"/>
      <c r="N36" s="83" t="s">
        <v>167</v>
      </c>
      <c r="O36" s="85"/>
      <c r="P36" s="102"/>
      <c r="Q36" s="103"/>
      <c r="R36" s="102"/>
      <c r="S36" s="103"/>
      <c r="T36" s="94"/>
      <c r="U36" s="94"/>
      <c r="V36" s="94"/>
      <c r="W36" s="94"/>
      <c r="X36" s="94"/>
      <c r="Y36" s="94"/>
      <c r="Z36" s="83"/>
    </row>
    <row r="37" spans="1:26" ht="23.25" customHeight="1">
      <c r="A37" s="23" t="s">
        <v>26</v>
      </c>
      <c r="B37" s="82">
        <v>4394.7030000000004</v>
      </c>
      <c r="C37" s="25">
        <f t="shared" si="0"/>
        <v>0.1180000000003929</v>
      </c>
      <c r="D37" s="24">
        <f t="shared" si="2"/>
        <v>2124.0000000070722</v>
      </c>
      <c r="E37" s="23"/>
      <c r="F37" s="82">
        <v>1491.6030000000001</v>
      </c>
      <c r="G37" s="22">
        <f t="shared" si="1"/>
        <v>1.3000000000147338E-2</v>
      </c>
      <c r="H37" s="24">
        <f t="shared" si="3"/>
        <v>234.00000000265209</v>
      </c>
      <c r="I37" s="26">
        <f t="shared" si="4"/>
        <v>0.11016949152630554</v>
      </c>
      <c r="J37" s="23"/>
      <c r="K37" s="80">
        <v>6.4</v>
      </c>
      <c r="L37" s="28"/>
      <c r="M37" s="9"/>
      <c r="N37" s="94" t="s">
        <v>166</v>
      </c>
      <c r="O37" s="94"/>
      <c r="P37" s="104"/>
      <c r="Q37" s="105"/>
      <c r="R37" s="104"/>
      <c r="S37" s="105"/>
      <c r="T37" s="94"/>
      <c r="U37" s="94"/>
      <c r="V37" s="94"/>
      <c r="W37" s="94"/>
      <c r="X37" s="94"/>
      <c r="Y37" s="94"/>
      <c r="Z37" s="83"/>
    </row>
    <row r="38" spans="1:26" ht="23.25" customHeight="1">
      <c r="A38" s="23" t="s">
        <v>27</v>
      </c>
      <c r="B38" s="82">
        <v>4394.8180000000002</v>
      </c>
      <c r="C38" s="25">
        <f t="shared" si="0"/>
        <v>0.11499999999978172</v>
      </c>
      <c r="D38" s="24">
        <f t="shared" si="2"/>
        <v>2069.999999996071</v>
      </c>
      <c r="E38" s="23"/>
      <c r="F38" s="82">
        <v>1491.615</v>
      </c>
      <c r="G38" s="22">
        <f t="shared" si="1"/>
        <v>1.1999999999943611E-2</v>
      </c>
      <c r="H38" s="24">
        <f t="shared" si="3"/>
        <v>215.999999998985</v>
      </c>
      <c r="I38" s="26">
        <f t="shared" si="4"/>
        <v>0.10434782608666425</v>
      </c>
      <c r="J38" s="23"/>
      <c r="K38" s="39">
        <v>6.5</v>
      </c>
      <c r="L38" s="28"/>
      <c r="M38" s="9"/>
      <c r="N38" s="94" t="s">
        <v>168</v>
      </c>
      <c r="O38" s="94"/>
      <c r="P38" s="99">
        <v>6</v>
      </c>
      <c r="Q38" s="99"/>
      <c r="R38" s="94">
        <v>870</v>
      </c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23" t="s">
        <v>28</v>
      </c>
      <c r="B39" s="82">
        <v>4394.9340000000002</v>
      </c>
      <c r="C39" s="25">
        <f t="shared" si="0"/>
        <v>0.11599999999998545</v>
      </c>
      <c r="D39" s="24">
        <f t="shared" si="2"/>
        <v>2087.9999999997381</v>
      </c>
      <c r="E39" s="23"/>
      <c r="F39" s="82">
        <v>1491.6289999999999</v>
      </c>
      <c r="G39" s="22">
        <f t="shared" si="1"/>
        <v>1.3999999999896318E-2</v>
      </c>
      <c r="H39" s="24">
        <f t="shared" si="3"/>
        <v>251.99999999813372</v>
      </c>
      <c r="I39" s="26">
        <f t="shared" si="4"/>
        <v>0.12068965517153513</v>
      </c>
      <c r="J39" s="23"/>
      <c r="K39" s="80">
        <v>6.5</v>
      </c>
      <c r="L39" s="28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23" t="s">
        <v>29</v>
      </c>
      <c r="B40" s="82">
        <v>4395.0510000000004</v>
      </c>
      <c r="C40" s="25">
        <f t="shared" si="0"/>
        <v>0.11700000000018917</v>
      </c>
      <c r="D40" s="24">
        <f t="shared" si="2"/>
        <v>2106.0000000034051</v>
      </c>
      <c r="E40" s="23"/>
      <c r="F40" s="82">
        <v>1491.644</v>
      </c>
      <c r="G40" s="22">
        <f t="shared" si="1"/>
        <v>1.5000000000100044E-2</v>
      </c>
      <c r="H40" s="24">
        <f t="shared" si="3"/>
        <v>270.0000000018008</v>
      </c>
      <c r="I40" s="26">
        <f t="shared" si="4"/>
        <v>0.12820512820577598</v>
      </c>
      <c r="J40" s="23"/>
      <c r="K40" s="80">
        <v>6.5</v>
      </c>
      <c r="L40" s="28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23" t="s">
        <v>30</v>
      </c>
      <c r="B41" s="82">
        <v>4395.1679999999997</v>
      </c>
      <c r="C41" s="25">
        <f t="shared" si="0"/>
        <v>0.11699999999927968</v>
      </c>
      <c r="D41" s="24">
        <f t="shared" si="2"/>
        <v>2105.9999999870342</v>
      </c>
      <c r="E41" s="23"/>
      <c r="F41" s="82">
        <v>1491.66</v>
      </c>
      <c r="G41" s="22">
        <f t="shared" si="1"/>
        <v>1.6000000000076398E-2</v>
      </c>
      <c r="H41" s="24">
        <f t="shared" si="3"/>
        <v>288.00000000137516</v>
      </c>
      <c r="I41" s="26">
        <f t="shared" si="4"/>
        <v>0.13675213675363165</v>
      </c>
      <c r="J41" s="23"/>
      <c r="K41" s="80">
        <v>6.5</v>
      </c>
      <c r="L41" s="28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23" t="s">
        <v>31</v>
      </c>
      <c r="B42" s="82">
        <v>4395.2849999999999</v>
      </c>
      <c r="C42" s="25">
        <f t="shared" si="0"/>
        <v>0.11700000000018917</v>
      </c>
      <c r="D42" s="24">
        <f t="shared" si="2"/>
        <v>2106.0000000034051</v>
      </c>
      <c r="E42" s="23"/>
      <c r="F42" s="82">
        <v>1491.6759999999999</v>
      </c>
      <c r="G42" s="22">
        <f t="shared" si="1"/>
        <v>1.5999999999849024E-2</v>
      </c>
      <c r="H42" s="24">
        <f t="shared" si="3"/>
        <v>287.99999999728243</v>
      </c>
      <c r="I42" s="26">
        <f t="shared" si="4"/>
        <v>0.13675213675062525</v>
      </c>
      <c r="J42" s="23"/>
      <c r="K42" s="80">
        <v>6.5</v>
      </c>
      <c r="L42" s="28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23" t="s">
        <v>70</v>
      </c>
      <c r="B43" s="123"/>
      <c r="C43" s="123"/>
      <c r="D43" s="24">
        <f>SUM(D18:D42)</f>
        <v>52433.999999992011</v>
      </c>
      <c r="E43" s="23"/>
      <c r="F43" s="29"/>
      <c r="G43" s="23"/>
      <c r="H43" s="24">
        <f>SUM(H18:H42)</f>
        <v>8261.9999999969878</v>
      </c>
      <c r="I43" s="26">
        <f>IF(AND(H43=0,D43=0),0,H43/D43)</f>
        <v>0.15756951596289137</v>
      </c>
      <c r="J43" s="23"/>
      <c r="K43" s="23"/>
      <c r="L43" s="28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32" t="s">
        <v>71</v>
      </c>
      <c r="B44" s="132"/>
      <c r="C44" s="132"/>
      <c r="D44" s="30"/>
      <c r="E44" s="30"/>
      <c r="F44" s="31"/>
      <c r="G44" s="30"/>
      <c r="H44" s="30"/>
      <c r="I44" s="30"/>
      <c r="J44" s="30"/>
      <c r="K44" s="30"/>
      <c r="L44" s="28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32"/>
      <c r="B45" s="33"/>
      <c r="C45" s="33"/>
      <c r="D45" s="33"/>
      <c r="E45" s="33"/>
      <c r="F45" s="32"/>
      <c r="G45" s="32"/>
      <c r="H45" s="32"/>
      <c r="I45" s="33"/>
      <c r="J45" s="34"/>
      <c r="K45" s="34"/>
      <c r="L45" s="34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10" t="s">
        <v>72</v>
      </c>
      <c r="B46" s="110"/>
      <c r="C46" s="110"/>
      <c r="D46" s="110"/>
      <c r="E46" s="110"/>
      <c r="F46" s="110"/>
      <c r="G46" s="133" t="s">
        <v>73</v>
      </c>
      <c r="H46" s="133"/>
      <c r="I46" s="133"/>
      <c r="J46" s="133"/>
      <c r="K46" s="133"/>
      <c r="L46" s="133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10" t="s">
        <v>74</v>
      </c>
      <c r="E47" s="110"/>
      <c r="F47" s="110"/>
      <c r="G47" s="33"/>
      <c r="H47" s="33"/>
      <c r="I47" s="33"/>
      <c r="J47" s="33"/>
      <c r="K47" s="33"/>
      <c r="L47" s="33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8" t="s">
        <v>76</v>
      </c>
      <c r="E48" s="148"/>
      <c r="F48" s="148"/>
      <c r="G48" s="32"/>
      <c r="H48" s="32"/>
      <c r="I48" s="32"/>
      <c r="J48" s="32"/>
      <c r="K48" s="32"/>
      <c r="L48" s="32"/>
    </row>
    <row r="49" spans="1:23" ht="22.5" customHeight="1">
      <c r="A49" s="119" t="s">
        <v>381</v>
      </c>
      <c r="B49" s="119"/>
      <c r="C49" s="119"/>
      <c r="D49" s="110" t="s">
        <v>74</v>
      </c>
      <c r="E49" s="110"/>
      <c r="F49" s="110"/>
      <c r="G49" s="32"/>
      <c r="H49" s="110" t="s">
        <v>191</v>
      </c>
      <c r="I49" s="110"/>
      <c r="J49" s="110"/>
      <c r="K49" s="110" t="s">
        <v>77</v>
      </c>
      <c r="L49" s="110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15" customHeight="1">
      <c r="A50" s="149" t="s">
        <v>75</v>
      </c>
      <c r="B50" s="149"/>
      <c r="C50" s="149"/>
      <c r="D50" s="148" t="s">
        <v>76</v>
      </c>
      <c r="E50" s="148"/>
      <c r="F50" s="148"/>
      <c r="G50" s="37"/>
      <c r="H50" s="148" t="s">
        <v>75</v>
      </c>
      <c r="I50" s="148"/>
      <c r="J50" s="148"/>
      <c r="K50" s="148" t="s">
        <v>76</v>
      </c>
      <c r="L50" s="148"/>
      <c r="S50" s="147" t="s">
        <v>76</v>
      </c>
      <c r="T50" s="147"/>
    </row>
    <row r="51" spans="1:23" ht="22.15" customHeight="1">
      <c r="A51" s="119" t="s">
        <v>382</v>
      </c>
      <c r="B51" s="119"/>
      <c r="C51" s="119"/>
      <c r="D51" s="110" t="s">
        <v>74</v>
      </c>
      <c r="E51" s="110"/>
      <c r="F51" s="110"/>
      <c r="G51" s="32"/>
      <c r="H51" s="152"/>
      <c r="I51" s="152"/>
      <c r="J51" s="152"/>
      <c r="K51" s="153"/>
      <c r="L51" s="153"/>
      <c r="S51" s="147"/>
      <c r="T51" s="147"/>
    </row>
    <row r="52" spans="1:23" ht="20.100000000000001" customHeight="1">
      <c r="A52" s="148" t="s">
        <v>75</v>
      </c>
      <c r="B52" s="148"/>
      <c r="C52" s="148"/>
      <c r="D52" s="147" t="s">
        <v>76</v>
      </c>
      <c r="E52" s="147"/>
      <c r="F52" s="147"/>
    </row>
    <row r="53" spans="1:23" ht="20.100000000000001" customHeight="1">
      <c r="C53" s="1"/>
      <c r="D53" s="1"/>
      <c r="E53" s="1"/>
      <c r="F53" s="1"/>
      <c r="G53" s="1"/>
      <c r="H53" s="1"/>
    </row>
  </sheetData>
  <mergeCells count="257">
    <mergeCell ref="A51:C51"/>
    <mergeCell ref="S50:T50"/>
    <mergeCell ref="A52:C52"/>
    <mergeCell ref="D52:F52"/>
    <mergeCell ref="D51:F51"/>
    <mergeCell ref="D48:F48"/>
    <mergeCell ref="A50:C50"/>
    <mergeCell ref="Q49:V49"/>
    <mergeCell ref="N49:P49"/>
    <mergeCell ref="H51:J51"/>
    <mergeCell ref="K51:L51"/>
    <mergeCell ref="D49:F49"/>
    <mergeCell ref="D50:F50"/>
    <mergeCell ref="H50:J50"/>
    <mergeCell ref="K50:L50"/>
    <mergeCell ref="A49:C49"/>
    <mergeCell ref="S51:T51"/>
    <mergeCell ref="A48:C48"/>
    <mergeCell ref="D47:F47"/>
    <mergeCell ref="F14:G14"/>
    <mergeCell ref="F15:G15"/>
    <mergeCell ref="I13:I17"/>
    <mergeCell ref="J13:K13"/>
    <mergeCell ref="J14:K14"/>
    <mergeCell ref="A5:F5"/>
    <mergeCell ref="A6:F6"/>
    <mergeCell ref="H10:L10"/>
    <mergeCell ref="G5:H6"/>
    <mergeCell ref="A13:A17"/>
    <mergeCell ref="E16:E17"/>
    <mergeCell ref="B15:C15"/>
    <mergeCell ref="D15:E15"/>
    <mergeCell ref="B13:C13"/>
    <mergeCell ref="D13:E13"/>
    <mergeCell ref="A1:F1"/>
    <mergeCell ref="A2:F2"/>
    <mergeCell ref="A3:F3"/>
    <mergeCell ref="A4:F4"/>
    <mergeCell ref="A43:C43"/>
    <mergeCell ref="A46:F46"/>
    <mergeCell ref="A12:L12"/>
    <mergeCell ref="G3:H4"/>
    <mergeCell ref="I3:L4"/>
    <mergeCell ref="A11:D11"/>
    <mergeCell ref="G1:H2"/>
    <mergeCell ref="J16:J17"/>
    <mergeCell ref="K16:K17"/>
    <mergeCell ref="A9:L9"/>
    <mergeCell ref="A44:C44"/>
    <mergeCell ref="G46:L46"/>
    <mergeCell ref="J15:K15"/>
    <mergeCell ref="E11:H11"/>
    <mergeCell ref="A10:D10"/>
    <mergeCell ref="E10:G10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A47:C47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M20:M21"/>
    <mergeCell ref="M31:M32"/>
    <mergeCell ref="N10:O10"/>
    <mergeCell ref="N11:O11"/>
    <mergeCell ref="N12:O12"/>
    <mergeCell ref="N13:O13"/>
    <mergeCell ref="P11:Q11"/>
    <mergeCell ref="N7:O7"/>
    <mergeCell ref="N8:O8"/>
    <mergeCell ref="N9:O9"/>
    <mergeCell ref="P15:Q15"/>
    <mergeCell ref="P14:Q14"/>
    <mergeCell ref="Q23:S23"/>
    <mergeCell ref="R8:S8"/>
    <mergeCell ref="R9:S9"/>
    <mergeCell ref="R10:S10"/>
    <mergeCell ref="N18:P19"/>
    <mergeCell ref="N22:P22"/>
    <mergeCell ref="M1:Z1"/>
    <mergeCell ref="M2:Z2"/>
    <mergeCell ref="X3:Z6"/>
    <mergeCell ref="M5:M6"/>
    <mergeCell ref="M3:M4"/>
    <mergeCell ref="X7:Z7"/>
    <mergeCell ref="P3:Q4"/>
    <mergeCell ref="R3:S3"/>
    <mergeCell ref="R4:S4"/>
    <mergeCell ref="R5:S5"/>
    <mergeCell ref="R6:S6"/>
    <mergeCell ref="V3:W3"/>
    <mergeCell ref="V4:W4"/>
    <mergeCell ref="V5:W5"/>
    <mergeCell ref="V6:W6"/>
    <mergeCell ref="T6:U6"/>
    <mergeCell ref="R7:S7"/>
    <mergeCell ref="P7:Q7"/>
    <mergeCell ref="N3:O6"/>
    <mergeCell ref="T3:U3"/>
    <mergeCell ref="T4:U4"/>
    <mergeCell ref="T5:U5"/>
    <mergeCell ref="T7:U7"/>
    <mergeCell ref="V8:W8"/>
    <mergeCell ref="V9:W9"/>
    <mergeCell ref="V10:W10"/>
    <mergeCell ref="T8:U8"/>
    <mergeCell ref="T9:U9"/>
    <mergeCell ref="T10:U10"/>
    <mergeCell ref="P5:Q6"/>
    <mergeCell ref="P8:Q8"/>
    <mergeCell ref="P9:Q9"/>
    <mergeCell ref="P10:Q10"/>
    <mergeCell ref="V7:W7"/>
    <mergeCell ref="T11:U11"/>
    <mergeCell ref="T12:U12"/>
    <mergeCell ref="T13:U13"/>
    <mergeCell ref="R14:S14"/>
    <mergeCell ref="V11:W11"/>
    <mergeCell ref="Q22:S22"/>
    <mergeCell ref="T20:V21"/>
    <mergeCell ref="Q20:S20"/>
    <mergeCell ref="Q21:S21"/>
    <mergeCell ref="V12:W12"/>
    <mergeCell ref="V13:W13"/>
    <mergeCell ref="T14:U14"/>
    <mergeCell ref="V14:W14"/>
    <mergeCell ref="P12:Q12"/>
    <mergeCell ref="R11:S11"/>
    <mergeCell ref="R12:S12"/>
    <mergeCell ref="R13:S13"/>
    <mergeCell ref="R15:S15"/>
    <mergeCell ref="T15:U15"/>
    <mergeCell ref="P13:Q13"/>
    <mergeCell ref="X9:Z9"/>
    <mergeCell ref="X10:Z10"/>
    <mergeCell ref="X11:Z11"/>
    <mergeCell ref="X12:Z12"/>
    <mergeCell ref="R34:S34"/>
    <mergeCell ref="T16:U16"/>
    <mergeCell ref="N28:P28"/>
    <mergeCell ref="Q28:S28"/>
    <mergeCell ref="P16:Q16"/>
    <mergeCell ref="M17:Z17"/>
    <mergeCell ref="W18:Z21"/>
    <mergeCell ref="Q26:S26"/>
    <mergeCell ref="T26:V26"/>
    <mergeCell ref="T18:V19"/>
    <mergeCell ref="T22:V22"/>
    <mergeCell ref="Q18:S18"/>
    <mergeCell ref="N33:O34"/>
    <mergeCell ref="P31:Q31"/>
    <mergeCell ref="P32:Q32"/>
    <mergeCell ref="P33:Q33"/>
    <mergeCell ref="P34:Q34"/>
    <mergeCell ref="N20:P21"/>
    <mergeCell ref="W23:Z23"/>
    <mergeCell ref="N23:P23"/>
    <mergeCell ref="N31:O32"/>
    <mergeCell ref="M18:M19"/>
    <mergeCell ref="N16:O16"/>
    <mergeCell ref="T25:V25"/>
    <mergeCell ref="W25:Z25"/>
    <mergeCell ref="N24:P24"/>
    <mergeCell ref="Q24:S24"/>
    <mergeCell ref="X14:Z14"/>
    <mergeCell ref="X15:Z15"/>
    <mergeCell ref="X16:Z16"/>
    <mergeCell ref="T28:V28"/>
    <mergeCell ref="W28:Z28"/>
    <mergeCell ref="T23:V23"/>
    <mergeCell ref="W24:Z24"/>
    <mergeCell ref="N25:P25"/>
    <mergeCell ref="Q25:S25"/>
    <mergeCell ref="W22:Z22"/>
    <mergeCell ref="R16:S16"/>
    <mergeCell ref="Q19:S19"/>
    <mergeCell ref="V16:W16"/>
    <mergeCell ref="T33:U33"/>
    <mergeCell ref="R31:S31"/>
    <mergeCell ref="R32:S32"/>
    <mergeCell ref="V15:W15"/>
    <mergeCell ref="N14:O14"/>
    <mergeCell ref="N15:O15"/>
    <mergeCell ref="X13:Z13"/>
    <mergeCell ref="Y35:Z35"/>
    <mergeCell ref="N36:O36"/>
    <mergeCell ref="T36:U36"/>
    <mergeCell ref="V36:X36"/>
    <mergeCell ref="Y36:Z36"/>
    <mergeCell ref="T34:U34"/>
    <mergeCell ref="V34:X34"/>
    <mergeCell ref="N35:O35"/>
    <mergeCell ref="T35:U35"/>
    <mergeCell ref="V35:X35"/>
    <mergeCell ref="W26:Z26"/>
    <mergeCell ref="N27:P27"/>
    <mergeCell ref="Q27:S27"/>
    <mergeCell ref="T27:V27"/>
    <mergeCell ref="W27:Z27"/>
    <mergeCell ref="N26:P26"/>
    <mergeCell ref="T24:V24"/>
    <mergeCell ref="V38:X38"/>
    <mergeCell ref="Y38:Z38"/>
    <mergeCell ref="X41:Z42"/>
    <mergeCell ref="N38:O38"/>
    <mergeCell ref="P38:Q38"/>
    <mergeCell ref="R38:S38"/>
    <mergeCell ref="T38:U38"/>
    <mergeCell ref="P35:Q37"/>
    <mergeCell ref="R35:S37"/>
    <mergeCell ref="R39:S39"/>
    <mergeCell ref="T39:U39"/>
    <mergeCell ref="V39:X39"/>
    <mergeCell ref="Y39:Z39"/>
    <mergeCell ref="S41:S44"/>
    <mergeCell ref="T41:W44"/>
    <mergeCell ref="N37:O37"/>
    <mergeCell ref="T37:U37"/>
    <mergeCell ref="V37:X37"/>
    <mergeCell ref="Y37:Z37"/>
    <mergeCell ref="P46:R46"/>
    <mergeCell ref="P47:R47"/>
    <mergeCell ref="X43:Z44"/>
    <mergeCell ref="X45:Z45"/>
    <mergeCell ref="X46:Z46"/>
    <mergeCell ref="X47:Z47"/>
    <mergeCell ref="I1:L2"/>
    <mergeCell ref="I5:L6"/>
    <mergeCell ref="M43:M44"/>
    <mergeCell ref="N47:O47"/>
    <mergeCell ref="T45:W45"/>
    <mergeCell ref="T46:W46"/>
    <mergeCell ref="T47:W47"/>
    <mergeCell ref="N43:O44"/>
    <mergeCell ref="P43:R44"/>
    <mergeCell ref="P45:R45"/>
    <mergeCell ref="N39:O39"/>
    <mergeCell ref="P39:Q39"/>
    <mergeCell ref="N41:O42"/>
    <mergeCell ref="P41:R42"/>
    <mergeCell ref="M40:Z40"/>
    <mergeCell ref="M41:M42"/>
    <mergeCell ref="N45:O45"/>
    <mergeCell ref="N46:O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3" orientation="portrait" horizontalDpi="180" verticalDpi="180" r:id="rId1"/>
  <headerFooter alignWithMargins="0"/>
  <colBreaks count="1" manualBreakCount="1">
    <brk id="12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1" width="12.7109375" style="2" customWidth="1"/>
    <col min="22" max="22" width="13.2851562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234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"/>
      <c r="T4" s="9"/>
      <c r="U4" s="7"/>
      <c r="V4" s="8"/>
      <c r="W4" s="18"/>
    </row>
    <row r="5" spans="1:23" ht="18" customHeight="1">
      <c r="A5" s="202" t="s">
        <v>183</v>
      </c>
      <c r="B5" s="202"/>
      <c r="C5" s="202"/>
      <c r="D5" s="202"/>
      <c r="E5" s="202"/>
      <c r="F5" s="125" t="s">
        <v>156</v>
      </c>
      <c r="G5" s="125"/>
      <c r="H5" s="125"/>
      <c r="I5" s="91" t="s">
        <v>257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"/>
      <c r="T5" s="9"/>
      <c r="U5" s="7"/>
      <c r="V5" s="8"/>
      <c r="W5" s="18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"/>
      <c r="T6" s="9"/>
      <c r="U6" s="7"/>
      <c r="V6" s="8"/>
      <c r="W6" s="18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"/>
      <c r="T7" s="9"/>
      <c r="U7" s="7"/>
      <c r="V7" s="8"/>
      <c r="W7" s="18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"/>
      <c r="T8" s="9"/>
      <c r="U8" s="7"/>
      <c r="V8" s="8"/>
      <c r="W8" s="18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"/>
      <c r="T9" s="9"/>
      <c r="U9" s="7"/>
      <c r="V9" s="8"/>
      <c r="W9" s="18"/>
    </row>
    <row r="10" spans="1:23" ht="19.5" customHeight="1">
      <c r="A10" s="194" t="s">
        <v>151</v>
      </c>
      <c r="B10" s="194"/>
      <c r="C10" s="137" t="s">
        <v>256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"/>
      <c r="T10" s="9"/>
      <c r="U10" s="7"/>
      <c r="V10" s="8"/>
      <c r="W10" s="18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"/>
      <c r="T11" s="9"/>
      <c r="U11" s="7"/>
      <c r="V11" s="8"/>
      <c r="W11" s="18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83"/>
      <c r="E14" s="85"/>
      <c r="F14" s="200" t="str">
        <f t="shared" ref="F14:F40" si="0">IF(OR(B14="",D14=""),"",IF(ISERROR(D14/B14),IF(D14=0,0,""),D14/B14))</f>
        <v/>
      </c>
      <c r="G14" s="204"/>
      <c r="H14" s="83"/>
      <c r="I14" s="84"/>
      <c r="J14" s="84"/>
      <c r="K14" s="84"/>
      <c r="L14" s="8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92"/>
      <c r="F15" s="200" t="str">
        <f t="shared" si="0"/>
        <v/>
      </c>
      <c r="G15" s="204"/>
      <c r="H15" s="83"/>
      <c r="I15" s="84"/>
      <c r="J15" s="84"/>
      <c r="K15" s="84"/>
      <c r="L15" s="8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36'!D19+'Ячейка 37'!D19</f>
        <v>5148.0000000010477</v>
      </c>
      <c r="C16" s="21"/>
      <c r="D16" s="198">
        <f>'Ячейка 36'!H19+'Ячейка 37'!H19</f>
        <v>3491.9999999992797</v>
      </c>
      <c r="E16" s="199"/>
      <c r="F16" s="200">
        <f t="shared" si="0"/>
        <v>0.67832167832140033</v>
      </c>
      <c r="G16" s="204"/>
      <c r="H16" s="83"/>
      <c r="I16" s="84"/>
      <c r="J16" s="84"/>
      <c r="K16" s="84"/>
      <c r="L16" s="8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36'!D20+'Ячейка 37'!D20</f>
        <v>5039.9999999954161</v>
      </c>
      <c r="C17" s="21"/>
      <c r="D17" s="198">
        <f>'Ячейка 36'!H20+'Ячейка 37'!H20</f>
        <v>3491.9999999992797</v>
      </c>
      <c r="E17" s="199"/>
      <c r="F17" s="200">
        <f t="shared" si="0"/>
        <v>0.69285714285763011</v>
      </c>
      <c r="G17" s="204"/>
      <c r="H17" s="83"/>
      <c r="I17" s="84"/>
      <c r="J17" s="84"/>
      <c r="K17" s="84"/>
      <c r="L17" s="8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36'!D21+'Ячейка 37'!D21</f>
        <v>5076.0000000027503</v>
      </c>
      <c r="C18" s="21"/>
      <c r="D18" s="198">
        <f>'Ячейка 36'!H21+'Ячейка 37'!H21</f>
        <v>3492.0000000074651</v>
      </c>
      <c r="E18" s="199"/>
      <c r="F18" s="200">
        <f t="shared" si="0"/>
        <v>0.68794326241244541</v>
      </c>
      <c r="G18" s="204"/>
      <c r="H18" s="83"/>
      <c r="I18" s="84"/>
      <c r="J18" s="84"/>
      <c r="K18" s="84"/>
      <c r="L18" s="8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36'!D22+'Ячейка 37'!D22</f>
        <v>5076.0000000027503</v>
      </c>
      <c r="C19" s="21"/>
      <c r="D19" s="198">
        <f>'Ячейка 36'!H22+'Ячейка 37'!H22</f>
        <v>3455.9999999919455</v>
      </c>
      <c r="E19" s="199"/>
      <c r="F19" s="200">
        <f t="shared" si="0"/>
        <v>0.68085106382783156</v>
      </c>
      <c r="G19" s="204"/>
      <c r="H19" s="83"/>
      <c r="I19" s="84"/>
      <c r="J19" s="84"/>
      <c r="K19" s="84"/>
      <c r="L19" s="8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36'!D23+'Ячейка 37'!D23</f>
        <v>5039.9999999954161</v>
      </c>
      <c r="C20" s="21"/>
      <c r="D20" s="198">
        <f>'Ячейка 36'!H23+'Ячейка 37'!H23</f>
        <v>3456.000000000131</v>
      </c>
      <c r="E20" s="199"/>
      <c r="F20" s="200">
        <f t="shared" si="0"/>
        <v>0.68571428571493531</v>
      </c>
      <c r="G20" s="204"/>
      <c r="H20" s="83"/>
      <c r="I20" s="84"/>
      <c r="J20" s="84"/>
      <c r="K20" s="84"/>
      <c r="L20" s="8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36'!D24+'Ячейка 37'!D24</f>
        <v>5040.0000000117871</v>
      </c>
      <c r="C21" s="21"/>
      <c r="D21" s="198">
        <f>'Ячейка 36'!H24+'Ячейка 37'!H24</f>
        <v>3527.9999999984284</v>
      </c>
      <c r="E21" s="199"/>
      <c r="F21" s="200">
        <f t="shared" si="0"/>
        <v>0.69999999999805107</v>
      </c>
      <c r="G21" s="204"/>
      <c r="H21" s="83"/>
      <c r="I21" s="84"/>
      <c r="J21" s="84"/>
      <c r="K21" s="84"/>
      <c r="L21" s="8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36'!D25+'Ячейка 37'!D25</f>
        <v>5291.9999999976426</v>
      </c>
      <c r="C22" s="21"/>
      <c r="D22" s="198">
        <f>'Ячейка 36'!H25+'Ячейка 37'!H25</f>
        <v>3527.9999999984284</v>
      </c>
      <c r="E22" s="199"/>
      <c r="F22" s="200">
        <f t="shared" si="0"/>
        <v>0.66666666666666663</v>
      </c>
      <c r="G22" s="204"/>
      <c r="H22" s="83"/>
      <c r="I22" s="84"/>
      <c r="J22" s="84"/>
      <c r="K22" s="84"/>
      <c r="L22" s="84"/>
    </row>
    <row r="23" spans="1:23" ht="20.100000000000001" customHeight="1">
      <c r="A23" s="5" t="s">
        <v>15</v>
      </c>
      <c r="B23" s="21">
        <f>'Ячейка 36'!D26+'Ячейка 37'!D26</f>
        <v>5543.999999999869</v>
      </c>
      <c r="C23" s="21"/>
      <c r="D23" s="198">
        <f>'Ячейка 36'!H26+'Ячейка 37'!H26</f>
        <v>3672.0000000032087</v>
      </c>
      <c r="E23" s="199"/>
      <c r="F23" s="200">
        <f t="shared" si="0"/>
        <v>0.66233766233825675</v>
      </c>
      <c r="G23" s="204"/>
      <c r="H23" s="83"/>
      <c r="I23" s="84"/>
      <c r="J23" s="84"/>
      <c r="K23" s="84"/>
      <c r="L23" s="84"/>
    </row>
    <row r="24" spans="1:23" ht="20.100000000000001" customHeight="1">
      <c r="A24" s="5" t="s">
        <v>16</v>
      </c>
      <c r="B24" s="21">
        <f>'Ячейка 36'!D27+'Ячейка 37'!D27</f>
        <v>5543.999999999869</v>
      </c>
      <c r="C24" s="21"/>
      <c r="D24" s="198">
        <f>'Ячейка 36'!H27+'Ячейка 37'!H27</f>
        <v>3527.9999999984284</v>
      </c>
      <c r="E24" s="199"/>
      <c r="F24" s="200">
        <f t="shared" si="0"/>
        <v>0.6363636363633679</v>
      </c>
      <c r="G24" s="204"/>
      <c r="H24" s="83"/>
      <c r="I24" s="84"/>
      <c r="J24" s="84"/>
      <c r="K24" s="84"/>
      <c r="L24" s="8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36'!D28+'Ячейка 37'!D28</f>
        <v>5399.9999999869033</v>
      </c>
      <c r="C25" s="21"/>
      <c r="D25" s="198">
        <f>'Ячейка 36'!H28+'Ячейка 37'!H28</f>
        <v>3348.0000000026848</v>
      </c>
      <c r="E25" s="199"/>
      <c r="F25" s="200">
        <f t="shared" si="0"/>
        <v>0.62000000000200084</v>
      </c>
      <c r="G25" s="204"/>
      <c r="H25" s="83"/>
      <c r="I25" s="84"/>
      <c r="J25" s="84"/>
      <c r="K25" s="84"/>
      <c r="L25" s="8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36'!D29+'Ячейка 37'!D29</f>
        <v>5436.0000000106083</v>
      </c>
      <c r="C26" s="21"/>
      <c r="D26" s="198">
        <f>'Ячейка 36'!H29+'Ячейка 37'!H29</f>
        <v>3456.000000000131</v>
      </c>
      <c r="E26" s="199"/>
      <c r="F26" s="200">
        <f t="shared" si="0"/>
        <v>0.63576158940275695</v>
      </c>
      <c r="G26" s="204"/>
      <c r="H26" s="83"/>
      <c r="I26" s="84"/>
      <c r="J26" s="84"/>
      <c r="K26" s="84"/>
      <c r="L26" s="8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36'!D30+'Ячейка 37'!D30</f>
        <v>5472.0000000015716</v>
      </c>
      <c r="C27" s="21"/>
      <c r="D27" s="198">
        <f>'Ячейка 36'!H30+'Ячейка 37'!H30</f>
        <v>3456.000000000131</v>
      </c>
      <c r="E27" s="199"/>
      <c r="F27" s="200">
        <f t="shared" si="0"/>
        <v>0.63157894736826359</v>
      </c>
      <c r="G27" s="204"/>
      <c r="H27" s="83"/>
      <c r="I27" s="84"/>
      <c r="J27" s="84"/>
      <c r="K27" s="84"/>
      <c r="L27" s="8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36'!D31+'Ячейка 37'!D31</f>
        <v>5363.99999999594</v>
      </c>
      <c r="C28" s="21"/>
      <c r="D28" s="198">
        <f>'Ячейка 36'!H31+'Ячейка 37'!H31</f>
        <v>3456.000000000131</v>
      </c>
      <c r="E28" s="199"/>
      <c r="F28" s="200">
        <f t="shared" si="0"/>
        <v>0.64429530201393492</v>
      </c>
      <c r="G28" s="204"/>
      <c r="H28" s="83"/>
      <c r="I28" s="84"/>
      <c r="J28" s="84"/>
      <c r="K28" s="84"/>
      <c r="L28" s="8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36'!D32+'Ячейка 37'!D32</f>
        <v>5436.0000000106083</v>
      </c>
      <c r="C29" s="21"/>
      <c r="D29" s="198">
        <f>'Ячейка 36'!H32+'Ячейка 37'!H32</f>
        <v>3456.000000000131</v>
      </c>
      <c r="E29" s="199"/>
      <c r="F29" s="200">
        <f t="shared" si="0"/>
        <v>0.63576158940275695</v>
      </c>
      <c r="G29" s="204"/>
      <c r="H29" s="83"/>
      <c r="I29" s="84"/>
      <c r="J29" s="84"/>
      <c r="K29" s="84"/>
      <c r="L29" s="8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36'!D33+'Ячейка 37'!D33</f>
        <v>5327.9999999886059</v>
      </c>
      <c r="C30" s="21"/>
      <c r="D30" s="198">
        <f>'Ячейка 36'!H33+'Ячейка 37'!H33</f>
        <v>3384.0000000018335</v>
      </c>
      <c r="E30" s="199"/>
      <c r="F30" s="200">
        <f t="shared" si="0"/>
        <v>0.6351351351368375</v>
      </c>
      <c r="G30" s="204"/>
      <c r="H30" s="83"/>
      <c r="I30" s="84"/>
      <c r="J30" s="84"/>
      <c r="K30" s="84"/>
      <c r="L30" s="8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36'!D34+'Ячейка 37'!D34</f>
        <v>5364.0000000123109</v>
      </c>
      <c r="C31" s="21"/>
      <c r="D31" s="198">
        <f>'Ячейка 36'!H34+'Ячейка 37'!H34</f>
        <v>3419.9999999927968</v>
      </c>
      <c r="E31" s="199"/>
      <c r="F31" s="200">
        <f t="shared" si="0"/>
        <v>0.63758389261464343</v>
      </c>
      <c r="G31" s="204"/>
      <c r="H31" s="83"/>
      <c r="I31" s="84"/>
      <c r="J31" s="84"/>
      <c r="K31" s="84"/>
      <c r="L31" s="8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36'!D35+'Ячейка 37'!D35</f>
        <v>5399.9999999869033</v>
      </c>
      <c r="C32" s="21"/>
      <c r="D32" s="198">
        <f>'Ячейка 36'!H35+'Ячейка 37'!H35</f>
        <v>3384.0000000018335</v>
      </c>
      <c r="E32" s="199"/>
      <c r="F32" s="200">
        <f t="shared" si="0"/>
        <v>0.62666666666852611</v>
      </c>
      <c r="G32" s="204"/>
      <c r="H32" s="83"/>
      <c r="I32" s="84"/>
      <c r="J32" s="84"/>
      <c r="K32" s="84"/>
      <c r="L32" s="8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36'!D36+'Ячейка 37'!D36</f>
        <v>5543.999999999869</v>
      </c>
      <c r="C33" s="21"/>
      <c r="D33" s="198">
        <f>'Ячейка 36'!H36+'Ячейка 37'!H36</f>
        <v>3492.0000000074651</v>
      </c>
      <c r="E33" s="199"/>
      <c r="F33" s="200">
        <f t="shared" si="0"/>
        <v>0.62987012987149127</v>
      </c>
      <c r="G33" s="204"/>
      <c r="H33" s="83"/>
      <c r="I33" s="84"/>
      <c r="J33" s="84"/>
      <c r="K33" s="84"/>
      <c r="L33" s="8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36'!D37+'Ячейка 37'!D37</f>
        <v>5508.0000000089058</v>
      </c>
      <c r="C34" s="21"/>
      <c r="D34" s="198">
        <f>'Ячейка 36'!H37+'Ячейка 37'!H37</f>
        <v>3491.9999999910942</v>
      </c>
      <c r="E34" s="199"/>
      <c r="F34" s="200">
        <f t="shared" si="0"/>
        <v>0.63398692810193324</v>
      </c>
      <c r="G34" s="204"/>
      <c r="H34" s="83"/>
      <c r="I34" s="84"/>
      <c r="J34" s="84"/>
      <c r="K34" s="84"/>
      <c r="L34" s="84"/>
    </row>
    <row r="35" spans="1:24" ht="20.100000000000001" customHeight="1">
      <c r="A35" s="5" t="s">
        <v>27</v>
      </c>
      <c r="B35" s="21">
        <f>'Ячейка 36'!D38+'Ячейка 37'!D38</f>
        <v>5543.9999999834981</v>
      </c>
      <c r="C35" s="21"/>
      <c r="D35" s="198">
        <f>'Ячейка 36'!H38+'Ячейка 37'!H38</f>
        <v>3420.0000000009823</v>
      </c>
      <c r="E35" s="199"/>
      <c r="F35" s="200">
        <f t="shared" si="0"/>
        <v>0.6168831168851302</v>
      </c>
      <c r="G35" s="204"/>
      <c r="H35" s="83"/>
      <c r="I35" s="84"/>
      <c r="J35" s="84"/>
      <c r="K35" s="84"/>
      <c r="L35" s="84"/>
    </row>
    <row r="36" spans="1:24" ht="20.100000000000001" customHeight="1">
      <c r="A36" s="5" t="s">
        <v>28</v>
      </c>
      <c r="B36" s="21">
        <f>'Ячейка 36'!D39+'Ячейка 37'!D39</f>
        <v>5436.0000000106083</v>
      </c>
      <c r="C36" s="21"/>
      <c r="D36" s="198">
        <f>'Ячейка 36'!H39+'Ячейка 37'!H39</f>
        <v>3456.0000000083164</v>
      </c>
      <c r="E36" s="199"/>
      <c r="F36" s="200">
        <f t="shared" si="0"/>
        <v>0.63576158940426275</v>
      </c>
      <c r="G36" s="204"/>
      <c r="H36" s="83"/>
      <c r="I36" s="84"/>
      <c r="J36" s="84"/>
      <c r="K36" s="84"/>
      <c r="L36" s="84"/>
    </row>
    <row r="37" spans="1:24" ht="20.100000000000001" customHeight="1">
      <c r="A37" s="5" t="s">
        <v>29</v>
      </c>
      <c r="B37" s="21">
        <f>'Ячейка 36'!D40+'Ячейка 37'!D40</f>
        <v>5400.0000000032742</v>
      </c>
      <c r="C37" s="21"/>
      <c r="D37" s="198">
        <f>'Ячейка 36'!H40+'Ячейка 37'!H40</f>
        <v>3491.9999999992797</v>
      </c>
      <c r="E37" s="199"/>
      <c r="F37" s="200">
        <f t="shared" si="0"/>
        <v>0.64666666666614114</v>
      </c>
      <c r="G37" s="204"/>
      <c r="H37" s="83"/>
      <c r="I37" s="84"/>
      <c r="J37" s="84"/>
      <c r="K37" s="84"/>
      <c r="L37" s="84"/>
    </row>
    <row r="38" spans="1:24" ht="20.100000000000001" customHeight="1">
      <c r="A38" s="5" t="s">
        <v>30</v>
      </c>
      <c r="B38" s="21">
        <f>'Ячейка 36'!D41+'Ячейка 37'!D41</f>
        <v>5543.9999999834981</v>
      </c>
      <c r="C38" s="21"/>
      <c r="D38" s="198">
        <f>'Ячейка 36'!H41+'Ячейка 37'!H41</f>
        <v>3636.00000000406</v>
      </c>
      <c r="E38" s="199"/>
      <c r="F38" s="200">
        <f t="shared" si="0"/>
        <v>0.6558441558468403</v>
      </c>
      <c r="G38" s="204"/>
      <c r="H38" s="83"/>
      <c r="I38" s="84"/>
      <c r="J38" s="84"/>
      <c r="K38" s="84"/>
      <c r="L38" s="84"/>
    </row>
    <row r="39" spans="1:24" ht="20.100000000000001" customHeight="1">
      <c r="A39" s="5" t="s">
        <v>31</v>
      </c>
      <c r="B39" s="21">
        <f>'Ячейка 36'!D42+'Ячейка 37'!D42</f>
        <v>5544.0000000162399</v>
      </c>
      <c r="C39" s="21"/>
      <c r="D39" s="198">
        <f>'Ячейка 36'!H42+'Ячейка 37'!H42</f>
        <v>3671.9999999950232</v>
      </c>
      <c r="E39" s="199"/>
      <c r="F39" s="200">
        <f t="shared" si="0"/>
        <v>0.6623376623348245</v>
      </c>
      <c r="G39" s="204"/>
      <c r="H39" s="83"/>
      <c r="I39" s="84"/>
      <c r="J39" s="84"/>
      <c r="K39" s="84"/>
      <c r="L39" s="8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128520.00000000589</v>
      </c>
      <c r="C40" s="21"/>
      <c r="D40" s="198">
        <f>SUM(D15:E39)</f>
        <v>83664.000000002488</v>
      </c>
      <c r="E40" s="199"/>
      <c r="F40" s="200">
        <f t="shared" si="0"/>
        <v>0.65098039215685222</v>
      </c>
      <c r="G40" s="204"/>
      <c r="H40" s="83"/>
      <c r="I40" s="84"/>
      <c r="J40" s="84"/>
      <c r="K40" s="84"/>
      <c r="L40" s="84"/>
    </row>
    <row r="41" spans="1:24" ht="20.100000000000001" customHeight="1">
      <c r="A41" s="5" t="s">
        <v>33</v>
      </c>
      <c r="B41" s="5"/>
      <c r="C41" s="5"/>
      <c r="D41" s="108"/>
      <c r="E41" s="192"/>
      <c r="F41" s="200"/>
      <c r="G41" s="204"/>
      <c r="H41" s="83"/>
      <c r="I41" s="84"/>
      <c r="J41" s="84"/>
      <c r="K41" s="84"/>
      <c r="L41" s="8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7.5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16379.999999997381</v>
      </c>
      <c r="C44" s="199"/>
      <c r="D44" s="21">
        <f>SUM(D24:E26)</f>
        <v>10332.000000001244</v>
      </c>
      <c r="E44" s="198">
        <f>B44/3</f>
        <v>5459.9999999991269</v>
      </c>
      <c r="F44" s="203"/>
      <c r="G44" s="199"/>
      <c r="H44" s="198">
        <f>D44/3</f>
        <v>3444.0000000004147</v>
      </c>
      <c r="I44" s="199"/>
      <c r="J44" s="200">
        <f>H44/E44</f>
        <v>0.63076923076940761</v>
      </c>
      <c r="K44" s="201"/>
      <c r="L44" s="201"/>
    </row>
    <row r="45" spans="1:24" ht="20.100000000000001" customHeight="1">
      <c r="A45" s="4" t="s">
        <v>43</v>
      </c>
      <c r="B45" s="198">
        <f>SUM(B33:B36)</f>
        <v>22032.000000002881</v>
      </c>
      <c r="C45" s="199"/>
      <c r="D45" s="21">
        <f>SUM(D33:E36)</f>
        <v>13860.000000007858</v>
      </c>
      <c r="E45" s="198">
        <f>B45/4</f>
        <v>5508.0000000007203</v>
      </c>
      <c r="F45" s="203"/>
      <c r="G45" s="199"/>
      <c r="H45" s="198">
        <f>D45/4</f>
        <v>3465.0000000019645</v>
      </c>
      <c r="I45" s="199"/>
      <c r="J45" s="200">
        <f>H45/E45</f>
        <v>0.62908496732053587</v>
      </c>
      <c r="K45" s="201"/>
      <c r="L45" s="201"/>
    </row>
    <row r="46" spans="1:24" ht="20.100000000000001" customHeight="1">
      <c r="A46" s="4" t="s">
        <v>44</v>
      </c>
      <c r="B46" s="198">
        <f>SUM(B16:B39)</f>
        <v>128520.00000000589</v>
      </c>
      <c r="C46" s="199"/>
      <c r="D46" s="21">
        <f>SUM(D16:E39)</f>
        <v>83664.000000002488</v>
      </c>
      <c r="E46" s="198">
        <f>B46/24</f>
        <v>5355.0000000002456</v>
      </c>
      <c r="F46" s="203"/>
      <c r="G46" s="199"/>
      <c r="H46" s="198">
        <f>D46/24</f>
        <v>3486.0000000001037</v>
      </c>
      <c r="I46" s="199"/>
      <c r="J46" s="200">
        <f>H46/E46</f>
        <v>0.65098039215685222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H25:L25"/>
    <mergeCell ref="H26:L26"/>
    <mergeCell ref="H27:L27"/>
    <mergeCell ref="H20:L20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6.710937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140625" style="2" customWidth="1"/>
    <col min="20" max="20" width="14.28515625" style="2" customWidth="1"/>
    <col min="21" max="21" width="12" style="2" customWidth="1"/>
    <col min="22" max="22" width="14.7109375" style="2" customWidth="1"/>
    <col min="23" max="23" width="12.710937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235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"/>
      <c r="T4" s="7"/>
      <c r="U4" s="7"/>
      <c r="V4" s="7"/>
      <c r="W4" s="18"/>
    </row>
    <row r="5" spans="1:23" ht="18" customHeight="1">
      <c r="A5" s="202" t="s">
        <v>183</v>
      </c>
      <c r="B5" s="202"/>
      <c r="C5" s="202"/>
      <c r="D5" s="202"/>
      <c r="E5" s="202"/>
      <c r="F5" s="125" t="s">
        <v>156</v>
      </c>
      <c r="G5" s="125"/>
      <c r="H5" s="125"/>
      <c r="I5" s="91" t="s">
        <v>255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"/>
      <c r="T5" s="7"/>
      <c r="U5" s="7"/>
      <c r="V5" s="7"/>
      <c r="W5" s="18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"/>
      <c r="T6" s="7"/>
      <c r="U6" s="7"/>
      <c r="V6" s="7"/>
      <c r="W6" s="18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"/>
      <c r="T7" s="7"/>
      <c r="U7" s="7"/>
      <c r="V7" s="7"/>
      <c r="W7" s="18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"/>
      <c r="T8" s="7"/>
      <c r="U8" s="7"/>
      <c r="V8" s="7"/>
      <c r="W8" s="18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"/>
      <c r="T9" s="7"/>
      <c r="U9" s="7"/>
      <c r="V9" s="7"/>
      <c r="W9" s="18"/>
    </row>
    <row r="10" spans="1:23" ht="19.5" customHeight="1">
      <c r="A10" s="194" t="s">
        <v>151</v>
      </c>
      <c r="B10" s="194"/>
      <c r="C10" s="137" t="s">
        <v>254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"/>
      <c r="T10" s="7"/>
      <c r="U10" s="7"/>
      <c r="V10" s="7"/>
      <c r="W10" s="18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"/>
      <c r="T11" s="7"/>
      <c r="U11" s="7"/>
      <c r="V11" s="7"/>
      <c r="W11" s="18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83"/>
      <c r="E14" s="85"/>
      <c r="F14" s="200" t="str">
        <f t="shared" ref="F14:F40" si="0">IF(OR(B14="",D14=""),"",IF(ISERROR(D14/B14),IF(D14=0,0,""),D14/B14))</f>
        <v/>
      </c>
      <c r="G14" s="204"/>
      <c r="H14" s="83"/>
      <c r="I14" s="84"/>
      <c r="J14" s="84"/>
      <c r="K14" s="84"/>
      <c r="L14" s="8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08"/>
      <c r="E15" s="192"/>
      <c r="F15" s="200" t="str">
        <f t="shared" si="0"/>
        <v/>
      </c>
      <c r="G15" s="204"/>
      <c r="H15" s="83"/>
      <c r="I15" s="84"/>
      <c r="J15" s="84"/>
      <c r="K15" s="84"/>
      <c r="L15" s="8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3'!D19+'Ячейка 4'!D19+'Ячейка 36'!D19+'Ячейка 37'!D19</f>
        <v>5148.0000000010477</v>
      </c>
      <c r="C16" s="21"/>
      <c r="D16" s="198">
        <f>'Ячейка 3'!H19+'Ячейка 4'!H19+'Ячейка 36'!H19+'Ячейка 37'!H19</f>
        <v>3491.9999999992797</v>
      </c>
      <c r="E16" s="199"/>
      <c r="F16" s="200">
        <f t="shared" si="0"/>
        <v>0.67832167832140033</v>
      </c>
      <c r="G16" s="204"/>
      <c r="H16" s="83"/>
      <c r="I16" s="84"/>
      <c r="J16" s="84"/>
      <c r="K16" s="84"/>
      <c r="L16" s="8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3'!D20+'Ячейка 4'!D20+'Ячейка 36'!D20+'Ячейка 37'!D20</f>
        <v>5039.9999999954161</v>
      </c>
      <c r="C17" s="21"/>
      <c r="D17" s="198">
        <f>'Ячейка 3'!H20+'Ячейка 4'!H20+'Ячейка 36'!H20+'Ячейка 37'!H20</f>
        <v>3491.9999999992797</v>
      </c>
      <c r="E17" s="199"/>
      <c r="F17" s="200">
        <f t="shared" si="0"/>
        <v>0.69285714285763011</v>
      </c>
      <c r="G17" s="204"/>
      <c r="H17" s="83"/>
      <c r="I17" s="84"/>
      <c r="J17" s="84"/>
      <c r="K17" s="84"/>
      <c r="L17" s="8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3'!D21+'Ячейка 4'!D21+'Ячейка 36'!D21+'Ячейка 37'!D21</f>
        <v>5076.0000000027503</v>
      </c>
      <c r="C18" s="21"/>
      <c r="D18" s="198">
        <f>'Ячейка 3'!H21+'Ячейка 4'!H21+'Ячейка 36'!H21+'Ячейка 37'!H21</f>
        <v>3492.0000000074651</v>
      </c>
      <c r="E18" s="199"/>
      <c r="F18" s="200">
        <f t="shared" si="0"/>
        <v>0.68794326241244541</v>
      </c>
      <c r="G18" s="204"/>
      <c r="H18" s="83"/>
      <c r="I18" s="84"/>
      <c r="J18" s="84"/>
      <c r="K18" s="84"/>
      <c r="L18" s="8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3'!D22+'Ячейка 4'!D22+'Ячейка 36'!D22+'Ячейка 37'!D22</f>
        <v>5076.0000000027503</v>
      </c>
      <c r="C19" s="21"/>
      <c r="D19" s="198">
        <f>'Ячейка 3'!H22+'Ячейка 4'!H22+'Ячейка 36'!H22+'Ячейка 37'!H22</f>
        <v>3455.9999999919455</v>
      </c>
      <c r="E19" s="199"/>
      <c r="F19" s="200">
        <f t="shared" si="0"/>
        <v>0.68085106382783156</v>
      </c>
      <c r="G19" s="204"/>
      <c r="H19" s="83"/>
      <c r="I19" s="84"/>
      <c r="J19" s="84"/>
      <c r="K19" s="84"/>
      <c r="L19" s="8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3'!D23+'Ячейка 4'!D23+'Ячейка 36'!D23+'Ячейка 37'!D23</f>
        <v>5039.9999999954161</v>
      </c>
      <c r="C20" s="21"/>
      <c r="D20" s="198">
        <f>'Ячейка 3'!H23+'Ячейка 4'!H23+'Ячейка 36'!H23+'Ячейка 37'!H23</f>
        <v>3456.000000000131</v>
      </c>
      <c r="E20" s="199"/>
      <c r="F20" s="200">
        <f t="shared" si="0"/>
        <v>0.68571428571493531</v>
      </c>
      <c r="G20" s="204"/>
      <c r="H20" s="83" t="s">
        <v>195</v>
      </c>
      <c r="I20" s="84"/>
      <c r="J20" s="84"/>
      <c r="K20" s="84"/>
      <c r="L20" s="84"/>
      <c r="M20" s="9"/>
      <c r="N20" s="187" t="s">
        <v>133</v>
      </c>
      <c r="O20" s="187"/>
      <c r="P20" s="187"/>
      <c r="Q20" s="187"/>
      <c r="R20" s="7"/>
      <c r="S20" s="7">
        <v>500</v>
      </c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3'!D24+'Ячейка 4'!D24+'Ячейка 36'!D24+'Ячейка 37'!D24</f>
        <v>5040.0000000117871</v>
      </c>
      <c r="C21" s="21"/>
      <c r="D21" s="198">
        <f>'Ячейка 3'!H24+'Ячейка 4'!H24+'Ячейка 36'!H24+'Ячейка 37'!H24</f>
        <v>3527.9999999984284</v>
      </c>
      <c r="E21" s="199"/>
      <c r="F21" s="200">
        <f t="shared" si="0"/>
        <v>0.69999999999805107</v>
      </c>
      <c r="G21" s="204"/>
      <c r="H21" s="83"/>
      <c r="I21" s="84"/>
      <c r="J21" s="84"/>
      <c r="K21" s="84"/>
      <c r="L21" s="84"/>
      <c r="M21" s="9"/>
      <c r="N21" s="190" t="s">
        <v>134</v>
      </c>
      <c r="O21" s="190"/>
      <c r="P21" s="190"/>
      <c r="Q21" s="190"/>
      <c r="R21" s="7"/>
      <c r="S21" s="7">
        <v>1420</v>
      </c>
      <c r="T21" s="7"/>
      <c r="U21" s="7"/>
      <c r="V21" s="7">
        <v>670</v>
      </c>
      <c r="W21" s="8"/>
    </row>
    <row r="22" spans="1:23" ht="20.100000000000001" customHeight="1">
      <c r="A22" s="5" t="s">
        <v>14</v>
      </c>
      <c r="B22" s="21">
        <f>'Ячейка 3'!D25+'Ячейка 4'!D25+'Ячейка 36'!D25+'Ячейка 37'!D25</f>
        <v>5291.9999999976426</v>
      </c>
      <c r="C22" s="21"/>
      <c r="D22" s="198">
        <f>'Ячейка 3'!H25+'Ячейка 4'!H25+'Ячейка 36'!H25+'Ячейка 37'!H25</f>
        <v>3527.9999999984284</v>
      </c>
      <c r="E22" s="199"/>
      <c r="F22" s="200">
        <f t="shared" si="0"/>
        <v>0.66666666666666663</v>
      </c>
      <c r="G22" s="204"/>
      <c r="H22" s="83"/>
      <c r="I22" s="84"/>
      <c r="J22" s="84"/>
      <c r="K22" s="84"/>
      <c r="L22" s="84"/>
    </row>
    <row r="23" spans="1:23" ht="20.100000000000001" customHeight="1">
      <c r="A23" s="5" t="s">
        <v>15</v>
      </c>
      <c r="B23" s="21">
        <f>'Ячейка 3'!D26+'Ячейка 4'!D26+'Ячейка 36'!D26+'Ячейка 37'!D26</f>
        <v>5543.999999999869</v>
      </c>
      <c r="C23" s="21"/>
      <c r="D23" s="198">
        <f>'Ячейка 3'!H26+'Ячейка 4'!H26+'Ячейка 36'!H26+'Ячейка 37'!H26</f>
        <v>3672.0000000032087</v>
      </c>
      <c r="E23" s="199"/>
      <c r="F23" s="200">
        <f t="shared" si="0"/>
        <v>0.66233766233825675</v>
      </c>
      <c r="G23" s="204"/>
      <c r="H23" s="83"/>
      <c r="I23" s="84"/>
      <c r="J23" s="84"/>
      <c r="K23" s="84"/>
      <c r="L23" s="84"/>
    </row>
    <row r="24" spans="1:23" ht="20.100000000000001" customHeight="1">
      <c r="A24" s="5" t="s">
        <v>16</v>
      </c>
      <c r="B24" s="21">
        <f>'Ячейка 3'!D27+'Ячейка 4'!D27+'Ячейка 36'!D27+'Ячейка 37'!D27</f>
        <v>5543.999999999869</v>
      </c>
      <c r="C24" s="21"/>
      <c r="D24" s="198">
        <f>'Ячейка 3'!H27+'Ячейка 4'!H27+'Ячейка 36'!H27+'Ячейка 37'!H27</f>
        <v>3527.9999999984284</v>
      </c>
      <c r="E24" s="199"/>
      <c r="F24" s="200">
        <f t="shared" si="0"/>
        <v>0.6363636363633679</v>
      </c>
      <c r="G24" s="204"/>
      <c r="H24" s="83"/>
      <c r="I24" s="84"/>
      <c r="J24" s="84"/>
      <c r="K24" s="84"/>
      <c r="L24" s="8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3'!D28+'Ячейка 4'!D28+'Ячейка 36'!D28+'Ячейка 37'!D28</f>
        <v>5399.9999999869033</v>
      </c>
      <c r="C25" s="21"/>
      <c r="D25" s="198">
        <f>'Ячейка 3'!H28+'Ячейка 4'!H28+'Ячейка 36'!H28+'Ячейка 37'!H28</f>
        <v>3348.0000000026848</v>
      </c>
      <c r="E25" s="199"/>
      <c r="F25" s="200">
        <f t="shared" si="0"/>
        <v>0.62000000000200084</v>
      </c>
      <c r="G25" s="204"/>
      <c r="H25" s="83"/>
      <c r="I25" s="84"/>
      <c r="J25" s="84"/>
      <c r="K25" s="84"/>
      <c r="L25" s="8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3'!D29+'Ячейка 4'!D29+'Ячейка 36'!D29+'Ячейка 37'!D29</f>
        <v>5436.0000000106083</v>
      </c>
      <c r="C26" s="21"/>
      <c r="D26" s="198">
        <f>'Ячейка 3'!H29+'Ячейка 4'!H29+'Ячейка 36'!H29+'Ячейка 37'!H29</f>
        <v>3456.000000000131</v>
      </c>
      <c r="E26" s="199"/>
      <c r="F26" s="200">
        <f t="shared" si="0"/>
        <v>0.63576158940275695</v>
      </c>
      <c r="G26" s="204"/>
      <c r="H26" s="83"/>
      <c r="I26" s="84"/>
      <c r="J26" s="84"/>
      <c r="K26" s="84"/>
      <c r="L26" s="8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3'!D30+'Ячейка 4'!D30+'Ячейка 36'!D30+'Ячейка 37'!D30</f>
        <v>5472.0000000015716</v>
      </c>
      <c r="C27" s="21"/>
      <c r="D27" s="198">
        <f>'Ячейка 3'!H30+'Ячейка 4'!H30+'Ячейка 36'!H30+'Ячейка 37'!H30</f>
        <v>3456.000000000131</v>
      </c>
      <c r="E27" s="199"/>
      <c r="F27" s="200">
        <f t="shared" si="0"/>
        <v>0.63157894736826359</v>
      </c>
      <c r="G27" s="204"/>
      <c r="H27" s="83"/>
      <c r="I27" s="84"/>
      <c r="J27" s="84"/>
      <c r="K27" s="84"/>
      <c r="L27" s="8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3'!D31+'Ячейка 4'!D31+'Ячейка 36'!D31+'Ячейка 37'!D31</f>
        <v>5363.99999999594</v>
      </c>
      <c r="C28" s="21"/>
      <c r="D28" s="198">
        <f>'Ячейка 3'!H31+'Ячейка 4'!H31+'Ячейка 36'!H31+'Ячейка 37'!H31</f>
        <v>3456.000000000131</v>
      </c>
      <c r="E28" s="199"/>
      <c r="F28" s="200">
        <f t="shared" si="0"/>
        <v>0.64429530201393492</v>
      </c>
      <c r="G28" s="204"/>
      <c r="H28" s="83"/>
      <c r="I28" s="84"/>
      <c r="J28" s="84"/>
      <c r="K28" s="84"/>
      <c r="L28" s="8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3'!D32+'Ячейка 4'!D32+'Ячейка 36'!D32+'Ячейка 37'!D32</f>
        <v>5436.0000000106083</v>
      </c>
      <c r="C29" s="21"/>
      <c r="D29" s="198">
        <f>'Ячейка 3'!H32+'Ячейка 4'!H32+'Ячейка 36'!H32+'Ячейка 37'!H32</f>
        <v>3456.000000000131</v>
      </c>
      <c r="E29" s="199"/>
      <c r="F29" s="200">
        <f t="shared" si="0"/>
        <v>0.63576158940275695</v>
      </c>
      <c r="G29" s="204"/>
      <c r="H29" s="83"/>
      <c r="I29" s="84"/>
      <c r="J29" s="84"/>
      <c r="K29" s="84"/>
      <c r="L29" s="8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3'!D33+'Ячейка 4'!D33+'Ячейка 36'!D33+'Ячейка 37'!D33</f>
        <v>5327.9999999886059</v>
      </c>
      <c r="C30" s="21"/>
      <c r="D30" s="198">
        <f>'Ячейка 3'!H33+'Ячейка 4'!H33+'Ячейка 36'!H33+'Ячейка 37'!H33</f>
        <v>3384.0000000018335</v>
      </c>
      <c r="E30" s="199"/>
      <c r="F30" s="200">
        <f t="shared" si="0"/>
        <v>0.6351351351368375</v>
      </c>
      <c r="G30" s="204"/>
      <c r="H30" s="83"/>
      <c r="I30" s="84"/>
      <c r="J30" s="84"/>
      <c r="K30" s="84"/>
      <c r="L30" s="8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3'!D34+'Ячейка 4'!D34+'Ячейка 36'!D34+'Ячейка 37'!D34</f>
        <v>5364.0000000123109</v>
      </c>
      <c r="C31" s="21"/>
      <c r="D31" s="198">
        <f>'Ячейка 3'!H34+'Ячейка 4'!H34+'Ячейка 36'!H34+'Ячейка 37'!H34</f>
        <v>3419.9999999927968</v>
      </c>
      <c r="E31" s="199"/>
      <c r="F31" s="200">
        <f t="shared" si="0"/>
        <v>0.63758389261464343</v>
      </c>
      <c r="G31" s="204"/>
      <c r="H31" s="83"/>
      <c r="I31" s="84"/>
      <c r="J31" s="84"/>
      <c r="K31" s="84"/>
      <c r="L31" s="8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3'!D35+'Ячейка 4'!D35+'Ячейка 36'!D35+'Ячейка 37'!D35</f>
        <v>5399.9999999869033</v>
      </c>
      <c r="C32" s="21"/>
      <c r="D32" s="198">
        <f>'Ячейка 3'!H35+'Ячейка 4'!H35+'Ячейка 36'!H35+'Ячейка 37'!H35</f>
        <v>3384.0000000018335</v>
      </c>
      <c r="E32" s="199"/>
      <c r="F32" s="200">
        <f t="shared" si="0"/>
        <v>0.62666666666852611</v>
      </c>
      <c r="G32" s="204"/>
      <c r="H32" s="83"/>
      <c r="I32" s="84"/>
      <c r="J32" s="84"/>
      <c r="K32" s="84"/>
      <c r="L32" s="8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3'!D36+'Ячейка 4'!D36+'Ячейка 36'!D36+'Ячейка 37'!D36</f>
        <v>5543.999999999869</v>
      </c>
      <c r="C33" s="21"/>
      <c r="D33" s="198">
        <f>'Ячейка 3'!H36+'Ячейка 4'!H36+'Ячейка 36'!H36+'Ячейка 37'!H36</f>
        <v>3492.0000000074651</v>
      </c>
      <c r="E33" s="199"/>
      <c r="F33" s="200">
        <f t="shared" si="0"/>
        <v>0.62987012987149127</v>
      </c>
      <c r="G33" s="204"/>
      <c r="H33" s="83"/>
      <c r="I33" s="84"/>
      <c r="J33" s="84"/>
      <c r="K33" s="84"/>
      <c r="L33" s="8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3'!D37+'Ячейка 4'!D37+'Ячейка 36'!D37+'Ячейка 37'!D37</f>
        <v>5508.0000000089058</v>
      </c>
      <c r="C34" s="21"/>
      <c r="D34" s="198">
        <f>'Ячейка 3'!H37+'Ячейка 4'!H37+'Ячейка 36'!H37+'Ячейка 37'!H37</f>
        <v>3491.9999999910942</v>
      </c>
      <c r="E34" s="199"/>
      <c r="F34" s="200">
        <f t="shared" si="0"/>
        <v>0.63398692810193324</v>
      </c>
      <c r="G34" s="204"/>
      <c r="H34" s="83"/>
      <c r="I34" s="84"/>
      <c r="J34" s="84"/>
      <c r="K34" s="84"/>
      <c r="L34" s="84"/>
    </row>
    <row r="35" spans="1:24" ht="20.100000000000001" customHeight="1">
      <c r="A35" s="5" t="s">
        <v>27</v>
      </c>
      <c r="B35" s="21">
        <f>'Ячейка 3'!D38+'Ячейка 4'!D38+'Ячейка 36'!D38+'Ячейка 37'!D38</f>
        <v>5543.9999999834981</v>
      </c>
      <c r="C35" s="21"/>
      <c r="D35" s="198">
        <f>'Ячейка 3'!H38+'Ячейка 4'!H38+'Ячейка 36'!H38+'Ячейка 37'!H38</f>
        <v>3420.0000000009823</v>
      </c>
      <c r="E35" s="199"/>
      <c r="F35" s="200">
        <f t="shared" si="0"/>
        <v>0.6168831168851302</v>
      </c>
      <c r="G35" s="204"/>
      <c r="H35" s="83"/>
      <c r="I35" s="84"/>
      <c r="J35" s="84"/>
      <c r="K35" s="84"/>
      <c r="L35" s="84"/>
    </row>
    <row r="36" spans="1:24" ht="20.100000000000001" customHeight="1">
      <c r="A36" s="5" t="s">
        <v>28</v>
      </c>
      <c r="B36" s="21">
        <f>'Ячейка 3'!D39+'Ячейка 4'!D39+'Ячейка 36'!D39+'Ячейка 37'!D39</f>
        <v>5436.0000000106083</v>
      </c>
      <c r="C36" s="21"/>
      <c r="D36" s="198">
        <f>'Ячейка 3'!H39+'Ячейка 4'!H39+'Ячейка 36'!H39+'Ячейка 37'!H39</f>
        <v>3456.0000000083164</v>
      </c>
      <c r="E36" s="199"/>
      <c r="F36" s="200">
        <f t="shared" si="0"/>
        <v>0.63576158940426275</v>
      </c>
      <c r="G36" s="204"/>
      <c r="H36" s="83"/>
      <c r="I36" s="84"/>
      <c r="J36" s="84"/>
      <c r="K36" s="84"/>
      <c r="L36" s="84"/>
    </row>
    <row r="37" spans="1:24" ht="20.100000000000001" customHeight="1">
      <c r="A37" s="5" t="s">
        <v>29</v>
      </c>
      <c r="B37" s="21">
        <f>'Ячейка 3'!D40+'Ячейка 4'!D40+'Ячейка 36'!D40+'Ячейка 37'!D40</f>
        <v>5400.0000000032742</v>
      </c>
      <c r="C37" s="21"/>
      <c r="D37" s="198">
        <f>'Ячейка 3'!H40+'Ячейка 4'!H40+'Ячейка 36'!H40+'Ячейка 37'!H40</f>
        <v>3491.9999999992797</v>
      </c>
      <c r="E37" s="199"/>
      <c r="F37" s="200">
        <f t="shared" si="0"/>
        <v>0.64666666666614114</v>
      </c>
      <c r="G37" s="204"/>
      <c r="H37" s="83"/>
      <c r="I37" s="84"/>
      <c r="J37" s="84"/>
      <c r="K37" s="84"/>
      <c r="L37" s="84"/>
    </row>
    <row r="38" spans="1:24" ht="20.100000000000001" customHeight="1">
      <c r="A38" s="5" t="s">
        <v>30</v>
      </c>
      <c r="B38" s="21">
        <f>'Ячейка 3'!D41+'Ячейка 4'!D41+'Ячейка 36'!D41+'Ячейка 37'!D41</f>
        <v>5543.9999999834981</v>
      </c>
      <c r="C38" s="21"/>
      <c r="D38" s="198">
        <f>'Ячейка 3'!H41+'Ячейка 4'!H41+'Ячейка 36'!H41+'Ячейка 37'!H41</f>
        <v>3636.00000000406</v>
      </c>
      <c r="E38" s="199"/>
      <c r="F38" s="200">
        <f t="shared" si="0"/>
        <v>0.6558441558468403</v>
      </c>
      <c r="G38" s="204"/>
      <c r="H38" s="83"/>
      <c r="I38" s="84"/>
      <c r="J38" s="84"/>
      <c r="K38" s="84"/>
      <c r="L38" s="84"/>
    </row>
    <row r="39" spans="1:24" ht="20.100000000000001" customHeight="1">
      <c r="A39" s="5" t="s">
        <v>31</v>
      </c>
      <c r="B39" s="21">
        <f>'Ячейка 3'!D42+'Ячейка 4'!D42+'Ячейка 36'!D42+'Ячейка 37'!D42</f>
        <v>5544.0000000162399</v>
      </c>
      <c r="C39" s="21"/>
      <c r="D39" s="198">
        <f>'Ячейка 3'!H42+'Ячейка 4'!H42+'Ячейка 36'!H42+'Ячейка 37'!H42</f>
        <v>3671.9999999950232</v>
      </c>
      <c r="E39" s="199"/>
      <c r="F39" s="200">
        <f t="shared" si="0"/>
        <v>0.6623376623348245</v>
      </c>
      <c r="G39" s="204"/>
      <c r="H39" s="83"/>
      <c r="I39" s="84"/>
      <c r="J39" s="84"/>
      <c r="K39" s="84"/>
      <c r="L39" s="8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128520.00000000589</v>
      </c>
      <c r="C40" s="21"/>
      <c r="D40" s="198">
        <f>SUM(D15:E39)</f>
        <v>83664.000000002488</v>
      </c>
      <c r="E40" s="199"/>
      <c r="F40" s="200">
        <f t="shared" si="0"/>
        <v>0.65098039215685222</v>
      </c>
      <c r="G40" s="204"/>
      <c r="H40" s="83"/>
      <c r="I40" s="84"/>
      <c r="J40" s="84"/>
      <c r="K40" s="84"/>
      <c r="L40" s="84"/>
    </row>
    <row r="41" spans="1:24" ht="20.100000000000001" customHeight="1">
      <c r="A41" s="5" t="s">
        <v>33</v>
      </c>
      <c r="B41" s="5"/>
      <c r="C41" s="5"/>
      <c r="D41" s="108"/>
      <c r="E41" s="192"/>
      <c r="F41" s="200"/>
      <c r="G41" s="204"/>
      <c r="H41" s="83"/>
      <c r="I41" s="84"/>
      <c r="J41" s="84"/>
      <c r="K41" s="84"/>
      <c r="L41" s="8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4.5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16379.999999997381</v>
      </c>
      <c r="C44" s="199"/>
      <c r="D44" s="21">
        <f>SUM(D24:E26)</f>
        <v>10332.000000001244</v>
      </c>
      <c r="E44" s="198">
        <f>B44/3</f>
        <v>5459.9999999991269</v>
      </c>
      <c r="F44" s="203"/>
      <c r="G44" s="199"/>
      <c r="H44" s="198">
        <f>D44/3</f>
        <v>3444.0000000004147</v>
      </c>
      <c r="I44" s="199"/>
      <c r="J44" s="200">
        <f>H44/E44</f>
        <v>0.63076923076940761</v>
      </c>
      <c r="K44" s="201"/>
      <c r="L44" s="201"/>
    </row>
    <row r="45" spans="1:24" ht="20.100000000000001" customHeight="1">
      <c r="A45" s="4" t="s">
        <v>43</v>
      </c>
      <c r="B45" s="198">
        <f>SUM(B33:B36)</f>
        <v>22032.000000002881</v>
      </c>
      <c r="C45" s="199"/>
      <c r="D45" s="21">
        <f>SUM(D33:E36)</f>
        <v>13860.000000007858</v>
      </c>
      <c r="E45" s="198">
        <f>B45/4</f>
        <v>5508.0000000007203</v>
      </c>
      <c r="F45" s="203"/>
      <c r="G45" s="199"/>
      <c r="H45" s="198">
        <f>D45/4</f>
        <v>3465.0000000019645</v>
      </c>
      <c r="I45" s="199"/>
      <c r="J45" s="200">
        <f>H45/E45</f>
        <v>0.62908496732053587</v>
      </c>
      <c r="K45" s="201"/>
      <c r="L45" s="201"/>
    </row>
    <row r="46" spans="1:24" ht="20.100000000000001" customHeight="1">
      <c r="A46" s="4" t="s">
        <v>44</v>
      </c>
      <c r="B46" s="198">
        <f>SUM(B16:B39)</f>
        <v>128520.00000000589</v>
      </c>
      <c r="C46" s="199"/>
      <c r="D46" s="21">
        <f>SUM(D16:E39)</f>
        <v>83664.000000002488</v>
      </c>
      <c r="E46" s="198">
        <f>B46/24</f>
        <v>5355.0000000002456</v>
      </c>
      <c r="F46" s="203"/>
      <c r="G46" s="199"/>
      <c r="H46" s="198">
        <f>D46/24</f>
        <v>3486.0000000001037</v>
      </c>
      <c r="I46" s="199"/>
      <c r="J46" s="200">
        <f>H46/E46</f>
        <v>0.65098039215685222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73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S39:X39"/>
    <mergeCell ref="N19:Q19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N7:Q7"/>
    <mergeCell ref="N8:Q8"/>
    <mergeCell ref="N9:Q9"/>
    <mergeCell ref="M1:M3"/>
    <mergeCell ref="N1:Q3"/>
    <mergeCell ref="R1:T1"/>
    <mergeCell ref="U14:U18"/>
    <mergeCell ref="V14:V18"/>
    <mergeCell ref="W14:W18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N4:Q4"/>
    <mergeCell ref="N5:Q5"/>
    <mergeCell ref="N6:Q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colBreaks count="1" manualBreakCount="1">
    <brk id="12" max="49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4.42578125" style="2" customWidth="1"/>
    <col min="20" max="20" width="13.7109375" style="2" customWidth="1"/>
    <col min="21" max="21" width="13.140625" style="2" customWidth="1"/>
    <col min="22" max="22" width="13.85546875" style="2" customWidth="1"/>
    <col min="23" max="23" width="14.425781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236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"/>
      <c r="T4" s="9"/>
      <c r="U4" s="7"/>
      <c r="V4" s="8"/>
      <c r="W4" s="18"/>
    </row>
    <row r="5" spans="1:23" ht="18" customHeight="1">
      <c r="A5" s="202" t="s">
        <v>182</v>
      </c>
      <c r="B5" s="202"/>
      <c r="C5" s="202"/>
      <c r="D5" s="202"/>
      <c r="E5" s="202"/>
      <c r="F5" s="125" t="s">
        <v>156</v>
      </c>
      <c r="G5" s="125"/>
      <c r="H5" s="125"/>
      <c r="I5" s="91" t="s">
        <v>262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"/>
      <c r="T5" s="9"/>
      <c r="U5" s="7"/>
      <c r="V5" s="8"/>
      <c r="W5" s="18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"/>
      <c r="T6" s="9"/>
      <c r="U6" s="7"/>
      <c r="V6" s="8"/>
      <c r="W6" s="18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"/>
      <c r="T7" s="9"/>
      <c r="U7" s="7"/>
      <c r="V7" s="8"/>
      <c r="W7" s="18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"/>
      <c r="T8" s="9"/>
      <c r="U8" s="7"/>
      <c r="V8" s="8"/>
      <c r="W8" s="18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"/>
      <c r="T9" s="9"/>
      <c r="U9" s="7"/>
      <c r="V9" s="8"/>
      <c r="W9" s="18"/>
    </row>
    <row r="10" spans="1:23" ht="19.5" customHeight="1">
      <c r="A10" s="194" t="s">
        <v>151</v>
      </c>
      <c r="B10" s="194"/>
      <c r="C10" s="137" t="s">
        <v>192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"/>
      <c r="T10" s="9"/>
      <c r="U10" s="7"/>
      <c r="V10" s="8"/>
      <c r="W10" s="18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"/>
      <c r="T11" s="9"/>
      <c r="U11" s="7"/>
      <c r="V11" s="8"/>
      <c r="W11" s="18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24'!D19+'Ячейка 2'!D19+'Ячейка 3'!D19+'Ячейка 4'!D19+'Ячейка 36'!D19+'Ячейка 37'!D19</f>
        <v>10116.000000014537</v>
      </c>
      <c r="C16" s="21"/>
      <c r="D16" s="195">
        <f>'Ячейка 24'!H19+'Ячейка 2'!H19+'Ячейка 3'!H19+'Ячейка 4'!H19+'Ячейка 36'!H19+'Ячейка 37'!H19</f>
        <v>5381.9999999996071</v>
      </c>
      <c r="E16" s="195"/>
      <c r="F16" s="196">
        <f t="shared" si="0"/>
        <v>0.53202846975008633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24'!D20+'Ячейка 2'!D20+'Ячейка 3'!D20+'Ячейка 4'!D20+'Ячейка 36'!D20+'Ячейка 37'!D20</f>
        <v>10079.999999990832</v>
      </c>
      <c r="C17" s="21"/>
      <c r="D17" s="195">
        <f>'Ячейка 24'!H20+'Ячейка 2'!H20+'Ячейка 3'!H20+'Ячейка 4'!H20+'Ячейка 36'!H20+'Ячейка 37'!H20</f>
        <v>5471.9999999852007</v>
      </c>
      <c r="E17" s="195"/>
      <c r="F17" s="196">
        <f t="shared" si="0"/>
        <v>0.54285714285616837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24'!D21+'Ячейка 2'!D21+'Ячейка 3'!D21+'Ячейка 4'!D21+'Ячейка 36'!D21+'Ячейка 37'!D21</f>
        <v>10152.000000021872</v>
      </c>
      <c r="C18" s="21"/>
      <c r="D18" s="195">
        <f>'Ячейка 24'!H21+'Ячейка 2'!H21+'Ячейка 3'!H21+'Ячейка 4'!H21+'Ячейка 36'!H21+'Ячейка 37'!H21</f>
        <v>5454.0000000224609</v>
      </c>
      <c r="E18" s="195"/>
      <c r="F18" s="196">
        <f t="shared" si="0"/>
        <v>0.53723404255424656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24'!D22+'Ячейка 2'!D22+'Ячейка 3'!D22+'Ячейка 4'!D22+'Ячейка 36'!D22+'Ячейка 37'!D22</f>
        <v>10079.999999990832</v>
      </c>
      <c r="C19" s="21"/>
      <c r="D19" s="195">
        <f>'Ячейка 24'!H22+'Ячейка 2'!H22+'Ячейка 3'!H22+'Ячейка 4'!H22+'Ячейка 36'!H22+'Ячейка 37'!H22</f>
        <v>5327.9999999886059</v>
      </c>
      <c r="E19" s="195"/>
      <c r="F19" s="196">
        <f t="shared" si="0"/>
        <v>0.52857142857077888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24'!D23+'Ячейка 2'!D23+'Ячейка 3'!D23+'Ячейка 4'!D23+'Ячейка 36'!D23+'Ячейка 37'!D23</f>
        <v>10169.999999976426</v>
      </c>
      <c r="C20" s="21"/>
      <c r="D20" s="195">
        <f>'Ячейка 24'!H23+'Ячейка 2'!H23+'Ячейка 3'!H23+'Ячейка 4'!H23+'Ячейка 36'!H23+'Ячейка 37'!H23</f>
        <v>5381.9999999914216</v>
      </c>
      <c r="E20" s="195"/>
      <c r="F20" s="196">
        <f t="shared" si="0"/>
        <v>0.52920353982339208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24'!D24+'Ячейка 2'!D24+'Ячейка 3'!D24+'Ячейка 4'!D24+'Ячейка 36'!D24+'Ячейка 37'!D24</f>
        <v>10062.000000036278</v>
      </c>
      <c r="C21" s="21"/>
      <c r="D21" s="195">
        <f>'Ячейка 24'!H24+'Ячейка 2'!H24+'Ячейка 3'!H24+'Ячейка 4'!H24+'Ячейка 36'!H24+'Ячейка 37'!H24</f>
        <v>5507.9999999966276</v>
      </c>
      <c r="E21" s="195"/>
      <c r="F21" s="196">
        <f t="shared" si="0"/>
        <v>0.54740608228749443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24'!D25+'Ячейка 2'!D25+'Ячейка 3'!D25+'Ячейка 4'!D25+'Ячейка 36'!D25+'Ячейка 37'!D25</f>
        <v>10295.999999969354</v>
      </c>
      <c r="C22" s="21"/>
      <c r="D22" s="195">
        <f>'Ячейка 24'!H25+'Ячейка 2'!H25+'Ячейка 3'!H25+'Ячейка 4'!H25+'Ячейка 36'!H25+'Ячейка 37'!H25</f>
        <v>5346.0000000086438</v>
      </c>
      <c r="E22" s="195"/>
      <c r="F22" s="196">
        <f t="shared" si="0"/>
        <v>0.51923076923315425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'Ячейка 24'!D26+'Ячейка 2'!D26+'Ячейка 3'!D26+'Ячейка 4'!D26+'Ячейка 36'!D26+'Ячейка 37'!D26</f>
        <v>10764.000000015585</v>
      </c>
      <c r="C23" s="21"/>
      <c r="D23" s="195">
        <f>'Ячейка 24'!H26+'Ячейка 2'!H26+'Ячейка 3'!H26+'Ячейка 4'!H26+'Ячейка 36'!H26+'Ячейка 37'!H26</f>
        <v>5454.00000000609</v>
      </c>
      <c r="E23" s="195"/>
      <c r="F23" s="196">
        <f t="shared" si="0"/>
        <v>0.50668896321053447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'Ячейка 24'!D27+'Ячейка 2'!D27+'Ячейка 3'!D27+'Ячейка 4'!D27+'Ячейка 36'!D27+'Ячейка 37'!D27</f>
        <v>11303.99999999463</v>
      </c>
      <c r="C24" s="21"/>
      <c r="D24" s="195">
        <f>'Ячейка 24'!H27+'Ячейка 2'!H27+'Ячейка 3'!H27+'Ячейка 4'!H27+'Ячейка 36'!H27+'Ячейка 37'!H27</f>
        <v>5525.9999999921092</v>
      </c>
      <c r="E24" s="195"/>
      <c r="F24" s="196">
        <f t="shared" si="0"/>
        <v>0.48885350318424753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24'!D28+'Ячейка 2'!D28+'Ячейка 3'!D28+'Ячейка 4'!D28+'Ячейка 36'!D28+'Ячейка 37'!D28</f>
        <v>11231.999999996333</v>
      </c>
      <c r="C25" s="21"/>
      <c r="D25" s="195">
        <f>'Ячейка 24'!H28+'Ячейка 2'!H28+'Ячейка 3'!H28+'Ячейка 4'!H28+'Ячейка 36'!H28+'Ячейка 37'!H28</f>
        <v>5346.0000000004584</v>
      </c>
      <c r="E25" s="195"/>
      <c r="F25" s="196">
        <f t="shared" si="0"/>
        <v>0.47596153846173467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24'!D29+'Ячейка 2'!D29+'Ячейка 3'!D29+'Ячейка 4'!D29+'Ячейка 36'!D29+'Ячейка 37'!D29</f>
        <v>11340.000000018335</v>
      </c>
      <c r="C26" s="21"/>
      <c r="D26" s="195">
        <f>'Ячейка 24'!H29+'Ячейка 2'!H29+'Ячейка 3'!H29+'Ячейка 4'!H29+'Ячейка 36'!H29+'Ячейка 37'!H29</f>
        <v>5633.9999999977408</v>
      </c>
      <c r="E26" s="195"/>
      <c r="F26" s="196">
        <f t="shared" si="0"/>
        <v>0.49682539682439431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24'!D30+'Ячейка 2'!D30+'Ячейка 3'!D30+'Ячейка 4'!D30+'Ячейка 36'!D30+'Ячейка 37'!D30</f>
        <v>11340.000000001965</v>
      </c>
      <c r="C27" s="21"/>
      <c r="D27" s="195">
        <f>'Ячейка 24'!H30+'Ячейка 2'!H30+'Ячейка 3'!H30+'Ячейка 4'!H30+'Ячейка 36'!H30+'Ячейка 37'!H30</f>
        <v>5634.0000000018335</v>
      </c>
      <c r="E27" s="195"/>
      <c r="F27" s="196">
        <f t="shared" si="0"/>
        <v>0.49682539682547244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24'!D31+'Ячейка 2'!D31+'Ячейка 3'!D31+'Ячейка 4'!D31+'Ячейка 36'!D31+'Ячейка 37'!D31</f>
        <v>11123.99999997433</v>
      </c>
      <c r="C28" s="21"/>
      <c r="D28" s="195">
        <f>'Ячейка 24'!H31+'Ячейка 2'!H31+'Ячейка 3'!H31+'Ячейка 4'!H31+'Ячейка 36'!H31+'Ячейка 37'!H31</f>
        <v>5615.9999999940737</v>
      </c>
      <c r="E28" s="195"/>
      <c r="F28" s="196">
        <f t="shared" si="0"/>
        <v>0.5048543689326711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24'!D32+'Ячейка 2'!D32+'Ячейка 3'!D32+'Ячейка 4'!D32+'Ячейка 36'!D32+'Ячейка 37'!D32</f>
        <v>11610.000000024229</v>
      </c>
      <c r="C29" s="21"/>
      <c r="D29" s="195">
        <f>'Ячейка 24'!H32+'Ячейка 2'!H32+'Ячейка 3'!H32+'Ячейка 4'!H32+'Ячейка 36'!H32+'Ячейка 37'!H32</f>
        <v>5814.0000000016698</v>
      </c>
      <c r="E29" s="195"/>
      <c r="F29" s="196">
        <f t="shared" si="0"/>
        <v>0.50077519379754842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24'!D33+'Ячейка 2'!D33+'Ячейка 3'!D33+'Ячейка 4'!D33+'Ячейка 36'!D33+'Ячейка 37'!D33</f>
        <v>11519.999999989523</v>
      </c>
      <c r="C30" s="21"/>
      <c r="D30" s="195">
        <f>'Ячейка 24'!H33+'Ячейка 2'!H33+'Ячейка 3'!H33+'Ячейка 4'!H33+'Ячейка 36'!H33+'Ячейка 37'!H33</f>
        <v>5706.0000000165019</v>
      </c>
      <c r="E30" s="195"/>
      <c r="F30" s="196">
        <f t="shared" si="0"/>
        <v>0.49531250000188293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24'!D34+'Ячейка 2'!D34+'Ячейка 3'!D34+'Ячейка 4'!D34+'Ячейка 36'!D34+'Ячейка 37'!D34</f>
        <v>11664.000000002488</v>
      </c>
      <c r="C31" s="21"/>
      <c r="D31" s="195">
        <f>'Ячейка 24'!H34+'Ячейка 2'!H34+'Ячейка 3'!H34+'Ячейка 4'!H34+'Ячейка 36'!H34+'Ячейка 37'!H34</f>
        <v>5795.9999999857246</v>
      </c>
      <c r="E31" s="195"/>
      <c r="F31" s="196">
        <f t="shared" si="0"/>
        <v>0.49691358024558369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24'!D35+'Ячейка 2'!D35+'Ячейка 3'!D35+'Ячейка 4'!D35+'Ячейка 36'!D35+'Ячейка 37'!D35</f>
        <v>11627.999999995154</v>
      </c>
      <c r="C32" s="21"/>
      <c r="D32" s="195">
        <f>'Ячейка 24'!H35+'Ячейка 2'!H35+'Ячейка 3'!H35+'Ячейка 4'!H35+'Ячейка 36'!H35+'Ячейка 37'!H35</f>
        <v>5723.9999999956126</v>
      </c>
      <c r="E32" s="195"/>
      <c r="F32" s="196">
        <f t="shared" si="0"/>
        <v>0.49226006191933247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24'!D36+'Ячейка 2'!D36+'Ячейка 3'!D36+'Ячейка 4'!D36+'Ячейка 36'!D36+'Ячейка 37'!D36</f>
        <v>11357.999999989261</v>
      </c>
      <c r="C33" s="21"/>
      <c r="D33" s="195">
        <f>'Ячейка 24'!H36+'Ячейка 2'!H36+'Ячейка 3'!H36+'Ячейка 4'!H36+'Ячейка 36'!H36+'Ячейка 37'!H36</f>
        <v>5616.0000000145374</v>
      </c>
      <c r="E33" s="195"/>
      <c r="F33" s="196">
        <f t="shared" si="0"/>
        <v>0.49445324881315789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24'!D37+'Ячейка 2'!D37+'Ячейка 3'!D37+'Ячейка 4'!D37+'Ячейка 36'!D37+'Ячейка 37'!D37</f>
        <v>11538.000000025932</v>
      </c>
      <c r="C34" s="21"/>
      <c r="D34" s="195">
        <f>'Ячейка 24'!H37+'Ячейка 2'!H37+'Ячейка 3'!H37+'Ячейка 4'!H37+'Ячейка 36'!H37+'Ячейка 37'!H37</f>
        <v>5615.9999999858883</v>
      </c>
      <c r="E34" s="195"/>
      <c r="F34" s="196">
        <f t="shared" si="0"/>
        <v>0.48673946957646613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'Ячейка 24'!D38+'Ячейка 2'!D38+'Ячейка 3'!D38+'Ячейка 4'!D38+'Ячейка 36'!D38+'Ячейка 37'!D38</f>
        <v>11465.999999978521</v>
      </c>
      <c r="C35" s="21"/>
      <c r="D35" s="195">
        <f>'Ячейка 24'!H38+'Ячейка 2'!H38+'Ячейка 3'!H38+'Ячейка 4'!H38+'Ячейка 36'!H38+'Ячейка 37'!H38</f>
        <v>5490.000000001146</v>
      </c>
      <c r="E35" s="195"/>
      <c r="F35" s="196">
        <f t="shared" si="0"/>
        <v>0.47880690737933279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'Ячейка 24'!D39+'Ячейка 2'!D39+'Ячейка 3'!D39+'Ячейка 4'!D39+'Ячейка 36'!D39+'Ячейка 37'!D39</f>
        <v>11483.999999998559</v>
      </c>
      <c r="C36" s="21"/>
      <c r="D36" s="195">
        <f>'Ячейка 24'!H39+'Ячейка 2'!H39+'Ячейка 3'!H39+'Ячейка 4'!H39+'Ячейка 36'!H39+'Ячейка 37'!H39</f>
        <v>5760.0000000152249</v>
      </c>
      <c r="E36" s="195"/>
      <c r="F36" s="196">
        <f t="shared" si="0"/>
        <v>0.50156739812051088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'Ячейка 24'!D40+'Ячейка 2'!D40+'Ячейка 3'!D40+'Ячейка 4'!D40+'Ячейка 36'!D40+'Ячейка 37'!D40</f>
        <v>11394.000000012966</v>
      </c>
      <c r="C37" s="21"/>
      <c r="D37" s="195">
        <f>'Ячейка 24'!H40+'Ячейка 2'!H40+'Ячейка 3'!H40+'Ячейка 4'!H40+'Ячейка 36'!H40+'Ячейка 37'!H40</f>
        <v>5759.999999998854</v>
      </c>
      <c r="E37" s="195"/>
      <c r="F37" s="196">
        <f t="shared" si="0"/>
        <v>0.505529225907697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'Ячейка 24'!D41+'Ячейка 2'!D41+'Ячейка 3'!D41+'Ячейка 4'!D41+'Ячейка 36'!D41+'Ячейка 37'!D41</f>
        <v>11321.999999965556</v>
      </c>
      <c r="C38" s="21"/>
      <c r="D38" s="195">
        <f>'Ячейка 24'!H41+'Ячейка 2'!H41+'Ячейка 3'!H41+'Ячейка 4'!H41+'Ячейка 36'!H41+'Ячейка 37'!H41</f>
        <v>5850.0000000049113</v>
      </c>
      <c r="E38" s="195"/>
      <c r="F38" s="196">
        <f t="shared" si="0"/>
        <v>0.51669316375399299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'Ячейка 24'!D42+'Ячейка 2'!D42+'Ячейка 3'!D42+'Ячейка 4'!D42+'Ячейка 36'!D42+'Ячейка 37'!D42</f>
        <v>11160.000000014406</v>
      </c>
      <c r="C39" s="21"/>
      <c r="D39" s="195">
        <f>'Ячейка 24'!H42+'Ячейка 2'!H42+'Ячейка 3'!H42+'Ячейка 4'!H42+'Ячейка 36'!H42+'Ячейка 37'!H42</f>
        <v>5795.9999999898173</v>
      </c>
      <c r="E39" s="195"/>
      <c r="F39" s="196">
        <f t="shared" si="0"/>
        <v>0.51935483870809451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264203.9999999979</v>
      </c>
      <c r="C40" s="21"/>
      <c r="D40" s="195">
        <f>SUM(D15:E39)</f>
        <v>134009.99999999473</v>
      </c>
      <c r="E40" s="195"/>
      <c r="F40" s="196">
        <f t="shared" si="0"/>
        <v>0.50722169232863923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9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33876.000000009299</v>
      </c>
      <c r="C44" s="199"/>
      <c r="D44" s="21">
        <f>SUM(D24:E26)</f>
        <v>16505.999999990308</v>
      </c>
      <c r="E44" s="198">
        <f>B44/3</f>
        <v>11292.0000000031</v>
      </c>
      <c r="F44" s="203"/>
      <c r="G44" s="199"/>
      <c r="H44" s="198">
        <f>D44/3</f>
        <v>5501.9999999967695</v>
      </c>
      <c r="I44" s="199"/>
      <c r="J44" s="200">
        <f>H44/E44</f>
        <v>0.48724760892625391</v>
      </c>
      <c r="K44" s="201"/>
      <c r="L44" s="201"/>
    </row>
    <row r="45" spans="1:24" ht="20.100000000000001" customHeight="1">
      <c r="A45" s="4" t="s">
        <v>43</v>
      </c>
      <c r="B45" s="198">
        <f>SUM(B33:B36)</f>
        <v>45845.999999992273</v>
      </c>
      <c r="C45" s="199"/>
      <c r="D45" s="21">
        <f>SUM(D33:E36)</f>
        <v>22482.000000016797</v>
      </c>
      <c r="E45" s="198">
        <f>B45/4</f>
        <v>11461.499999998068</v>
      </c>
      <c r="F45" s="203"/>
      <c r="G45" s="199"/>
      <c r="H45" s="198">
        <f>D45/4</f>
        <v>5620.5000000041991</v>
      </c>
      <c r="I45" s="199"/>
      <c r="J45" s="200">
        <f>H45/E45</f>
        <v>0.49038084020461076</v>
      </c>
      <c r="K45" s="201"/>
      <c r="L45" s="201"/>
    </row>
    <row r="46" spans="1:24" ht="20.100000000000001" customHeight="1">
      <c r="A46" s="4" t="s">
        <v>44</v>
      </c>
      <c r="B46" s="198">
        <f>SUM(B16:B39)</f>
        <v>264203.9999999979</v>
      </c>
      <c r="C46" s="199"/>
      <c r="D46" s="21">
        <f>SUM(D16:E39)</f>
        <v>134009.99999999473</v>
      </c>
      <c r="E46" s="198">
        <f>B46/24</f>
        <v>11008.499999999913</v>
      </c>
      <c r="F46" s="203"/>
      <c r="G46" s="199"/>
      <c r="H46" s="198">
        <f>D46/24</f>
        <v>5583.7499999997808</v>
      </c>
      <c r="I46" s="199"/>
      <c r="J46" s="200">
        <f>H46/E46</f>
        <v>0.50722169232863923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73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H25:L25"/>
    <mergeCell ref="H26:L26"/>
    <mergeCell ref="H27:L27"/>
    <mergeCell ref="H20:L20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3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/>
  <dimension ref="A1:X51"/>
  <sheetViews>
    <sheetView view="pageBreakPreview" zoomScale="75" zoomScaleNormal="100" workbookViewId="0">
      <selection activeCell="I5" sqref="I5:L6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181</v>
      </c>
      <c r="B3" s="91"/>
      <c r="C3" s="91"/>
      <c r="D3" s="91"/>
      <c r="E3" s="91"/>
      <c r="F3" s="125" t="s">
        <v>155</v>
      </c>
      <c r="G3" s="125"/>
      <c r="H3" s="125"/>
      <c r="I3" s="91" t="s">
        <v>237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36.75" customHeight="1">
      <c r="A5" s="205" t="s">
        <v>159</v>
      </c>
      <c r="B5" s="205"/>
      <c r="C5" s="205"/>
      <c r="D5" s="205"/>
      <c r="E5" s="205"/>
      <c r="F5" s="125" t="s">
        <v>156</v>
      </c>
      <c r="G5" s="125"/>
      <c r="H5" s="125"/>
      <c r="I5" s="205" t="s">
        <v>387</v>
      </c>
      <c r="J5" s="205"/>
      <c r="K5" s="205"/>
      <c r="L5" s="205"/>
      <c r="M5" s="9"/>
      <c r="N5" s="187" t="s">
        <v>123</v>
      </c>
      <c r="O5" s="187"/>
      <c r="P5" s="187"/>
      <c r="Q5" s="187"/>
      <c r="R5" s="7"/>
      <c r="S5" s="83"/>
      <c r="T5" s="85"/>
      <c r="U5" s="7"/>
      <c r="V5" s="83"/>
      <c r="W5" s="84"/>
    </row>
    <row r="6" spans="1:23" ht="34.5" customHeight="1">
      <c r="A6" s="121" t="s">
        <v>47</v>
      </c>
      <c r="B6" s="121"/>
      <c r="C6" s="121"/>
      <c r="D6" s="121"/>
      <c r="E6" s="121"/>
      <c r="F6" s="125"/>
      <c r="G6" s="125"/>
      <c r="H6" s="125"/>
      <c r="I6" s="205"/>
      <c r="J6" s="205"/>
      <c r="K6" s="205"/>
      <c r="L6" s="205"/>
      <c r="M6" s="9"/>
      <c r="N6" s="187" t="s">
        <v>124</v>
      </c>
      <c r="O6" s="187"/>
      <c r="P6" s="187"/>
      <c r="Q6" s="187"/>
      <c r="R6" s="7"/>
      <c r="S6" s="83"/>
      <c r="T6" s="85"/>
      <c r="U6" s="7"/>
      <c r="V6" s="83"/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3"/>
      <c r="T8" s="85"/>
      <c r="U8" s="7"/>
      <c r="V8" s="83"/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3"/>
      <c r="T9" s="85"/>
      <c r="U9" s="7"/>
      <c r="V9" s="83"/>
      <c r="W9" s="84"/>
    </row>
    <row r="10" spans="1:23" ht="19.5" customHeight="1">
      <c r="A10" s="194" t="s">
        <v>151</v>
      </c>
      <c r="B10" s="194"/>
      <c r="C10" s="137" t="s">
        <v>193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3"/>
      <c r="T11" s="85"/>
      <c r="U11" s="7"/>
      <c r="V11" s="83"/>
      <c r="W11" s="84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30'!D19+'Ячейка 27'!D19+'Ячейка 10'!D19+'Ячейка 16'!D19+'Ячейка 14 '!D19+'Ячейка 13Л'!D19+'Ячейка 32Л'!D19+'ячейка 25Л'!D19+'Ячейка 3Гео'!D19+'Ячейка 26Гео '!D19</f>
        <v>4181.0399999980746</v>
      </c>
      <c r="C16" s="21"/>
      <c r="D16" s="195">
        <f>'Ячейка 30'!H19+'Ячейка 27'!H19+'Ячейка 10'!H19+'Ячейка 16'!H19+'Ячейка 14 '!H19+'Ячейка 13Л'!H19+'Ячейка 32Л'!H19+'ячейка 25Л'!H19+'Ячейка 3Гео'!H19+'Ячейка 26Гео '!H19</f>
        <v>2557.9200000030596</v>
      </c>
      <c r="E16" s="195"/>
      <c r="F16" s="196">
        <f t="shared" si="0"/>
        <v>0.61179036794774444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38">
        <f>'Ячейка 30'!D20+'Ячейка 27'!D20+'Ячейка 10'!D20+'Ячейка 16'!D20+'Ячейка 14 '!D20+'Ячейка 13Л'!D20+'Ячейка 32Л'!D20+'ячейка 25Л'!D20+'Ячейка 3Гео'!D20+'Ячейка 26Гео '!D20</f>
        <v>4250.879999997187</v>
      </c>
      <c r="C17" s="21"/>
      <c r="D17" s="195">
        <f>'Ячейка 30'!H20+'Ячейка 27'!H20+'Ячейка 10'!H20+'Ячейка 16'!H20+'Ячейка 14 '!H20+'Ячейка 13Л'!H20+'Ячейка 32Л'!H20+'ячейка 25Л'!H20+'Ячейка 3Гео'!H20+'Ячейка 26Гео '!H20</f>
        <v>2645.7599999932881</v>
      </c>
      <c r="E17" s="195"/>
      <c r="F17" s="196">
        <f t="shared" si="0"/>
        <v>0.62240289069440657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38">
        <f>'Ячейка 30'!D21+'Ячейка 27'!D21+'Ячейка 10'!D21+'Ячейка 16'!D21+'Ячейка 14 '!D21+'Ячейка 13Л'!D21+'Ячейка 32Л'!D21+'ячейка 25Л'!D21+'Ячейка 3Гео'!D21+'Ячейка 26Гео '!D21</f>
        <v>4228.5600000056547</v>
      </c>
      <c r="C18" s="21"/>
      <c r="D18" s="195">
        <f>'Ячейка 30'!H21+'Ячейка 27'!H21+'Ячейка 10'!H21+'Ячейка 16'!H21+'Ячейка 14 '!H21+'Ячейка 13Л'!H21+'Ячейка 32Л'!H21+'ячейка 25Л'!H21+'Ячейка 3Гео'!H21+'Ячейка 26Гео '!H21</f>
        <v>2622.2400000086736</v>
      </c>
      <c r="E18" s="195"/>
      <c r="F18" s="196">
        <f t="shared" si="0"/>
        <v>0.62012600034176335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38">
        <f>'Ячейка 30'!D22+'Ячейка 27'!D22+'Ячейка 10'!D22+'Ячейка 16'!D22+'Ячейка 14 '!D22+'Ячейка 13Л'!D22+'Ячейка 32Л'!D22+'ячейка 25Л'!D22+'Ячейка 3Гео'!D22+'Ячейка 26Гео '!D22</f>
        <v>4098.7200000041412</v>
      </c>
      <c r="C19" s="21"/>
      <c r="D19" s="195">
        <f>'Ячейка 30'!H22+'Ячейка 27'!H22+'Ячейка 10'!H22+'Ячейка 16'!H22+'Ячейка 14 '!H22+'Ячейка 13Л'!H22+'Ячейка 32Л'!H22+'ячейка 25Л'!H22+'Ячейка 3Гео'!H22+'Ячейка 26Гео '!H22</f>
        <v>2541.3599999993039</v>
      </c>
      <c r="E19" s="195"/>
      <c r="F19" s="196">
        <f t="shared" si="0"/>
        <v>0.62003747511338569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38">
        <f>'Ячейка 30'!D23+'Ячейка 27'!D23+'Ячейка 10'!D23+'Ячейка 16'!D23+'Ячейка 14 '!D23+'Ячейка 13Л'!D23+'Ячейка 32Л'!D23+'ячейка 25Л'!D23+'Ячейка 3Гео'!D23+'Ячейка 26Гео '!D23</f>
        <v>4250.1599999860446</v>
      </c>
      <c r="C20" s="21"/>
      <c r="D20" s="195">
        <f>'Ячейка 30'!H23+'Ячейка 27'!H23+'Ячейка 10'!H23+'Ячейка 16'!H23+'Ячейка 14 '!H23+'Ячейка 13Л'!H23+'Ячейка 32Л'!H23+'ячейка 25Л'!H23+'Ячейка 3Гео'!H23+'Ячейка 26Гео '!H23</f>
        <v>2623.6799999949426</v>
      </c>
      <c r="E20" s="195"/>
      <c r="F20" s="196">
        <f t="shared" si="0"/>
        <v>0.61731323056156884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38">
        <f>'Ячейка 30'!D24+'Ячейка 27'!D24+'Ячейка 10'!D24+'Ячейка 16'!D24+'Ячейка 14 '!D24+'Ячейка 13Л'!D24+'Ячейка 32Л'!D24+'ячейка 25Л'!D24+'Ячейка 3Гео'!D24+'Ячейка 26Гео '!D24</f>
        <v>4211.759999996485</v>
      </c>
      <c r="C21" s="21"/>
      <c r="D21" s="195">
        <f>'Ячейка 30'!H24+'Ячейка 27'!H24+'Ячейка 10'!H24+'Ячейка 16'!H24+'Ячейка 14 '!H24+'Ячейка 13Л'!H24+'Ячейка 32Л'!H24+'ячейка 25Л'!H24+'Ячейка 3Гео'!H24+'Ячейка 26Гео '!H24</f>
        <v>2611.200000005374</v>
      </c>
      <c r="E21" s="195"/>
      <c r="F21" s="196">
        <f t="shared" si="0"/>
        <v>0.61997834634631444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38">
        <f>'Ячейка 30'!D25+'Ячейка 27'!D25+'Ячейка 10'!D25+'Ячейка 16'!D25+'Ячейка 14 '!D25+'Ячейка 13Л'!D25+'Ячейка 32Л'!D25+'ячейка 25Л'!D25+'Ячейка 3Гео'!D25+'Ячейка 26Гео '!D25</f>
        <v>4341.3600000057158</v>
      </c>
      <c r="C22" s="21"/>
      <c r="D22" s="195">
        <f>'Ячейка 30'!H25+'Ячейка 27'!H25+'Ячейка 10'!H25+'Ячейка 16'!H25+'Ячейка 14 '!H25+'Ячейка 13Л'!H25+'Ячейка 32Л'!H25+'ячейка 25Л'!H25+'Ячейка 3Гео'!H25+'Ячейка 26Гео '!H25</f>
        <v>2619.8400000022502</v>
      </c>
      <c r="E22" s="195"/>
      <c r="F22" s="196">
        <f t="shared" si="0"/>
        <v>0.60346066670324527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38">
        <f>'Ячейка 30'!D26+'Ячейка 27'!D26+'Ячейка 10'!D26+'Ячейка 16'!D26+'Ячейка 14 '!D26+'Ячейка 13Л'!D26+'Ячейка 32Л'!D26+'ячейка 25Л'!D26+'Ячейка 3Гео'!D26+'Ячейка 26Гео '!D26</f>
        <v>4558.3200000062334</v>
      </c>
      <c r="C23" s="21"/>
      <c r="D23" s="195">
        <f>'Ячейка 30'!H26+'Ячейка 27'!H26+'Ячейка 10'!H26+'Ячейка 16'!H26+'Ячейка 14 '!H26+'Ячейка 13Л'!H26+'Ячейка 32Л'!H26+'ячейка 25Л'!H26+'Ячейка 3Гео'!H26+'Ячейка 26Гео '!H26</f>
        <v>2661.8399999990061</v>
      </c>
      <c r="E23" s="195"/>
      <c r="F23" s="196">
        <f t="shared" si="0"/>
        <v>0.58395198230825529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38">
        <f>'Ячейка 30'!D27+'Ячейка 27'!D27+'Ячейка 10'!D27+'Ячейка 16'!D27+'Ячейка 14 '!D27+'Ячейка 13Л'!D27+'Ячейка 32Л'!D27+'ячейка 25Л'!D27+'Ячейка 3Гео'!D27+'Ячейка 26Гео '!D27</f>
        <v>5039.5199999959459</v>
      </c>
      <c r="C24" s="21"/>
      <c r="D24" s="195">
        <f>'Ячейка 30'!H27+'Ячейка 27'!H27+'Ячейка 10'!H27+'Ячейка 16'!H27+'Ячейка 14 '!H27+'Ячейка 13Л'!H27+'Ячейка 32Л'!H27+'ячейка 25Л'!H27+'Ячейка 3Гео'!H27+'Ячейка 26Гео '!H27</f>
        <v>2791.6799999986779</v>
      </c>
      <c r="E24" s="195"/>
      <c r="F24" s="196">
        <f t="shared" si="0"/>
        <v>0.55395751976397034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38">
        <f>'Ячейка 30'!D28+'Ячейка 27'!D28+'Ячейка 10'!D28+'Ячейка 16'!D28+'Ячейка 14 '!D28+'Ячейка 13Л'!D28+'Ячейка 32Л'!D28+'ячейка 25Л'!D28+'Ячейка 3Гео'!D28+'Ячейка 26Гео '!D28</f>
        <v>5086.3199999936114</v>
      </c>
      <c r="C25" s="21"/>
      <c r="D25" s="195">
        <f>'Ячейка 30'!H28+'Ячейка 27'!H28+'Ячейка 10'!H28+'Ячейка 16'!H28+'Ячейка 14 '!H28+'Ячейка 13Л'!H28+'Ячейка 32Л'!H28+'ячейка 25Л'!H28+'Ячейка 3Гео'!H28+'Ячейка 26Гео '!H28</f>
        <v>2804.6399999962432</v>
      </c>
      <c r="E25" s="195"/>
      <c r="F25" s="196">
        <f t="shared" si="0"/>
        <v>0.5514084839333282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38">
        <f>'Ячейка 30'!D29+'Ячейка 27'!D29+'Ячейка 10'!D29+'Ячейка 16'!D29+'Ячейка 14 '!D29+'Ячейка 13Л'!D29+'Ячейка 32Л'!D29+'ячейка 25Л'!D29+'Ячейка 3Гео'!D29+'Ячейка 26Гео '!D29</f>
        <v>4996.8000000087159</v>
      </c>
      <c r="C26" s="21"/>
      <c r="D26" s="195">
        <f>'Ячейка 30'!H29+'Ячейка 27'!H29+'Ячейка 10'!H29+'Ячейка 16'!H29+'Ячейка 14 '!H29+'Ячейка 13Л'!H29+'Ячейка 32Л'!H29+'ячейка 25Л'!H29+'Ячейка 3Гео'!H29+'Ячейка 26Гео '!H29</f>
        <v>2734.3200000025718</v>
      </c>
      <c r="E26" s="195"/>
      <c r="F26" s="196">
        <f t="shared" si="0"/>
        <v>0.54721421709850349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38">
        <f>'Ячейка 30'!D30+'Ячейка 27'!D30+'Ячейка 10'!D30+'Ячейка 16'!D30+'Ячейка 14 '!D30+'Ячейка 13Л'!D30+'Ячейка 32Л'!D30+'ячейка 25Л'!D30+'Ячейка 3Гео'!D30+'Ячейка 26Гео '!D30</f>
        <v>4931.9999999961965</v>
      </c>
      <c r="C27" s="21"/>
      <c r="D27" s="195">
        <f>'Ячейка 30'!H30+'Ячейка 27'!H30+'Ячейка 10'!H30+'Ячейка 16'!H30+'Ячейка 14 '!H30+'Ячейка 13Л'!H30+'Ячейка 32Л'!H30+'ячейка 25Л'!H30+'Ячейка 3Гео'!H30+'Ячейка 26Гео '!H30</f>
        <v>2726.3999999982161</v>
      </c>
      <c r="E27" s="195"/>
      <c r="F27" s="196">
        <f t="shared" si="0"/>
        <v>0.55279805352804512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38">
        <f>'Ячейка 30'!D31+'Ячейка 27'!D31+'Ячейка 10'!D31+'Ячейка 16'!D31+'Ячейка 14 '!D31+'Ячейка 13Л'!D31+'Ячейка 32Л'!D31+'ячейка 25Л'!D31+'Ячейка 3Гео'!D31+'Ячейка 26Гео '!D31</f>
        <v>4796.160000003556</v>
      </c>
      <c r="C28" s="21"/>
      <c r="D28" s="195">
        <f>'Ячейка 30'!H31+'Ячейка 27'!H31+'Ячейка 10'!H31+'Ячейка 16'!H31+'Ячейка 14 '!H31+'Ячейка 13Л'!H31+'Ячейка 32Л'!H31+'ячейка 25Л'!H31+'Ячейка 3Гео'!H31+'Ячейка 26Гео '!H31</f>
        <v>2674.3199999981925</v>
      </c>
      <c r="E28" s="195"/>
      <c r="F28" s="196">
        <f t="shared" si="0"/>
        <v>0.5575960768606989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38">
        <f>'Ячейка 30'!D32+'Ячейка 27'!D32+'Ячейка 10'!D32+'Ячейка 16'!D32+'Ячейка 14 '!D32+'Ячейка 13Л'!D32+'Ячейка 32Л'!D32+'ячейка 25Л'!D32+'Ячейка 3Гео'!D32+'Ячейка 26Гео '!D32</f>
        <v>5202.4799999985589</v>
      </c>
      <c r="C29" s="21"/>
      <c r="D29" s="195">
        <f>'Ячейка 30'!H32+'Ячейка 27'!H32+'Ячейка 10'!H32+'Ячейка 16'!H32+'Ячейка 14 '!H32+'Ячейка 13Л'!H32+'Ячейка 32Л'!H32+'ячейка 25Л'!H32+'Ячейка 3Гео'!H32+'Ячейка 26Гео '!H32</f>
        <v>2929.920000004563</v>
      </c>
      <c r="E29" s="195"/>
      <c r="F29" s="196">
        <f t="shared" si="0"/>
        <v>0.56317756147171627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38">
        <f>'Ячейка 30'!D33+'Ячейка 27'!D33+'Ячейка 10'!D33+'Ячейка 16'!D33+'Ячейка 14 '!D33+'Ячейка 13Л'!D33+'Ячейка 32Л'!D33+'ячейка 25Л'!D33+'Ячейка 3Гео'!D33+'Ячейка 26Гео '!D33</f>
        <v>5138.1600000041999</v>
      </c>
      <c r="C30" s="21"/>
      <c r="D30" s="195">
        <f>'Ячейка 30'!H33+'Ячейка 27'!H33+'Ячейка 10'!H33+'Ячейка 16'!H33+'Ячейка 14 '!H33+'Ячейка 13Л'!H33+'Ячейка 32Л'!H33+'ячейка 25Л'!H33+'Ячейка 3Гео'!H33+'Ячейка 26Гео '!H33</f>
        <v>2862.239999995154</v>
      </c>
      <c r="E30" s="195"/>
      <c r="F30" s="196">
        <f t="shared" si="0"/>
        <v>0.55705544397076279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38">
        <f>'Ячейка 30'!D34+'Ячейка 27'!D34+'Ячейка 10'!D34+'Ячейка 16'!D34+'Ячейка 14 '!D34+'Ячейка 13Л'!D34+'Ячейка 32Л'!D34+'ячейка 25Л'!D34+'Ячейка 3Гео'!D34+'Ячейка 26Гео '!D34</f>
        <v>5207.7599999891845</v>
      </c>
      <c r="C31" s="21"/>
      <c r="D31" s="195">
        <f>'Ячейка 30'!H34+'Ячейка 27'!H34+'Ячейка 10'!H34+'Ячейка 16'!H34+'Ячейка 14 '!H34+'Ячейка 13Л'!H34+'Ячейка 32Л'!H34+'ячейка 25Л'!H34+'Ячейка 3Гео'!H34+'Ячейка 26Гео '!H34</f>
        <v>2871.3600000063025</v>
      </c>
      <c r="E31" s="195"/>
      <c r="F31" s="196">
        <f t="shared" si="0"/>
        <v>0.55136181391083028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38">
        <f>'Ячейка 30'!D35+'Ячейка 27'!D35+'Ячейка 10'!D35+'Ячейка 16'!D35+'Ячейка 14 '!D35+'Ячейка 13Л'!D35+'Ячейка 32Л'!D35+'ячейка 25Л'!D35+'Ячейка 3Гео'!D35+'Ячейка 26Гео '!D35</f>
        <v>5133.1199999991895</v>
      </c>
      <c r="C32" s="21"/>
      <c r="D32" s="195">
        <f>'Ячейка 30'!H35+'Ячейка 27'!H35+'Ячейка 10'!H35+'Ячейка 16'!H35+'Ячейка 14 '!H35+'Ячейка 13Л'!H35+'Ячейка 32Л'!H35+'ячейка 25Л'!H35+'Ячейка 3Гео'!H35+'Ячейка 26Гео '!H35</f>
        <v>2858.8799999976345</v>
      </c>
      <c r="E32" s="195"/>
      <c r="F32" s="196">
        <f t="shared" si="0"/>
        <v>0.55694782120778119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38">
        <f>'Ячейка 30'!D36+'Ячейка 27'!D36+'Ячейка 10'!D36+'Ячейка 16'!D36+'Ячейка 14 '!D36+'Ячейка 13Л'!D36+'Ячейка 32Л'!D36+'ячейка 25Л'!D36+'Ячейка 3Гео'!D36+'Ячейка 26Гео '!D36</f>
        <v>5039.2800000061015</v>
      </c>
      <c r="C33" s="21"/>
      <c r="D33" s="195">
        <f>'Ячейка 30'!H36+'Ячейка 27'!H36+'Ячейка 10'!H36+'Ячейка 16'!H36+'Ячейка 14 '!H36+'Ячейка 13Л'!H36+'Ячейка 32Л'!H36+'ячейка 25Л'!H36+'Ячейка 3Гео'!H36+'Ячейка 26Гео '!H36</f>
        <v>2746.0800000001655</v>
      </c>
      <c r="E33" s="195"/>
      <c r="F33" s="196">
        <f t="shared" si="0"/>
        <v>0.54493499071233198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38">
        <f>'Ячейка 30'!D37+'Ячейка 27'!D37+'Ячейка 10'!D37+'Ячейка 16'!D37+'Ячейка 14 '!D37+'Ячейка 13Л'!D37+'Ячейка 32Л'!D37+'ячейка 25Л'!D37+'Ячейка 3Гео'!D37+'Ячейка 26Гео '!D37</f>
        <v>5455.9199999894417</v>
      </c>
      <c r="C34" s="21"/>
      <c r="D34" s="195">
        <f>'Ячейка 30'!H37+'Ячейка 27'!H37+'Ячейка 10'!H37+'Ячейка 16'!H37+'Ячейка 14 '!H37+'Ячейка 13Л'!H37+'Ячейка 32Л'!H37+'ячейка 25Л'!H37+'Ячейка 3Гео'!H37+'Ячейка 26Гео '!H37</f>
        <v>2936.879999995449</v>
      </c>
      <c r="E34" s="195"/>
      <c r="F34" s="196">
        <f t="shared" si="0"/>
        <v>0.538292350327925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38">
        <f>'Ячейка 30'!D38+'Ячейка 27'!D38+'Ячейка 10'!D38+'Ячейка 16'!D38+'Ячейка 14 '!D38+'Ячейка 13Л'!D38+'Ячейка 32Л'!D38+'ячейка 25Л'!D38+'Ячейка 3Гео'!D38+'Ячейка 26Гео '!D38</f>
        <v>5446.8000000137636</v>
      </c>
      <c r="C35" s="21"/>
      <c r="D35" s="195">
        <f>'Ячейка 30'!H38+'Ячейка 27'!H38+'Ячейка 10'!H38+'Ячейка 16'!H38+'Ячейка 14 '!H38+'Ячейка 13Л'!H38+'Ячейка 32Л'!H38+'ячейка 25Л'!H38+'Ячейка 3Гео'!H38+'Ячейка 26Гео '!H38</f>
        <v>3005.2800000040634</v>
      </c>
      <c r="E35" s="195"/>
      <c r="F35" s="196">
        <f t="shared" si="0"/>
        <v>0.55175148711105038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38">
        <f>'Ячейка 30'!D39+'Ячейка 27'!D39+'Ячейка 10'!D39+'Ячейка 16'!D39+'Ячейка 14 '!D39+'Ячейка 13Л'!D39+'Ячейка 32Л'!D39+'ячейка 25Л'!D39+'Ячейка 3Гео'!D39+'Ячейка 26Гео '!D39</f>
        <v>5624.1600000041672</v>
      </c>
      <c r="C36" s="21"/>
      <c r="D36" s="195">
        <f>'Ячейка 30'!H39+'Ячейка 27'!H39+'Ячейка 10'!H39+'Ячейка 16'!H39+'Ячейка 14 '!H39+'Ячейка 13Л'!H39+'Ячейка 32Л'!H39+'ячейка 25Л'!H39+'Ячейка 3Гео'!H39+'Ячейка 26Гео '!H39</f>
        <v>3179.9999999964939</v>
      </c>
      <c r="E36" s="195"/>
      <c r="F36" s="196">
        <f t="shared" si="0"/>
        <v>0.56541776905246965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38">
        <f>'Ячейка 30'!D40+'Ячейка 27'!D40+'Ячейка 10'!D40+'Ячейка 16'!D40+'Ячейка 14 '!D40+'Ячейка 13Л'!D40+'Ячейка 32Л'!D40+'ячейка 25Л'!D40+'Ячейка 3Гео'!D40+'Ячейка 26Гео '!D40</f>
        <v>5491.19999999416</v>
      </c>
      <c r="C37" s="21"/>
      <c r="D37" s="195">
        <f>'Ячейка 30'!H40+'Ячейка 27'!H40+'Ячейка 10'!H40+'Ячейка 16'!H40+'Ячейка 14 '!H40+'Ячейка 13Л'!H40+'Ячейка 32Л'!H40+'ячейка 25Л'!H40+'Ячейка 3Гео'!H40+'Ячейка 26Гео '!H40</f>
        <v>3150.7200000007742</v>
      </c>
      <c r="E37" s="195"/>
      <c r="F37" s="196">
        <f t="shared" si="0"/>
        <v>0.57377622377697501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38">
        <f>'Ячейка 30'!D41+'Ячейка 27'!D41+'Ячейка 10'!D41+'Ячейка 16'!D41+'Ячейка 14 '!D41+'Ячейка 13Л'!D41+'Ячейка 32Л'!D41+'ячейка 25Л'!D41+'Ячейка 3Гео'!D41+'Ячейка 26Гео '!D41</f>
        <v>5197.1999999957916</v>
      </c>
      <c r="C38" s="21"/>
      <c r="D38" s="195">
        <f>'Ячейка 30'!H41+'Ячейка 27'!H41+'Ячейка 10'!H41+'Ячейка 16'!H41+'Ячейка 14 '!H41+'Ячейка 13Л'!H41+'Ячейка 32Л'!H41+'ячейка 25Л'!H41+'Ячейка 3Гео'!H41+'Ячейка 26Гео '!H41</f>
        <v>3033.1200000052604</v>
      </c>
      <c r="E38" s="195"/>
      <c r="F38" s="196">
        <f t="shared" si="0"/>
        <v>0.58360655737853395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38">
        <f>'Ячейка 30'!D42+'Ячейка 27'!D42+'Ячейка 10'!D42+'Ячейка 16'!D42+'Ячейка 14 '!D42+'Ячейка 13Л'!D42+'Ячейка 32Л'!D42+'ячейка 25Л'!D42+'Ячейка 3Гео'!D42+'Ячейка 26Гео '!D42</f>
        <v>5003.039999997327</v>
      </c>
      <c r="C39" s="21"/>
      <c r="D39" s="195">
        <f>'Ячейка 30'!H42+'Ячейка 27'!H42+'Ячейка 10'!H42+'Ячейка 16'!H42+'Ячейка 14 '!H42+'Ячейка 13Л'!H42+'Ячейка 32Л'!H42+'ячейка 25Л'!H42+'Ячейка 3Гео'!H42+'Ячейка 26Гео '!H42</f>
        <v>2999.7599999982185</v>
      </c>
      <c r="E39" s="195"/>
      <c r="F39" s="196">
        <f t="shared" si="0"/>
        <v>0.59958745082985965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116910.71999998945</v>
      </c>
      <c r="C40" s="21"/>
      <c r="D40" s="195">
        <f>SUM(D15:E39)</f>
        <v>67189.440000003873</v>
      </c>
      <c r="E40" s="195"/>
      <c r="F40" s="196">
        <f t="shared" si="0"/>
        <v>0.57470726379933279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15122.639999998273</v>
      </c>
      <c r="C44" s="199"/>
      <c r="D44" s="21">
        <f>SUM(D24:E26)</f>
        <v>8330.6399999974929</v>
      </c>
      <c r="E44" s="198">
        <f>B44/3</f>
        <v>5040.8799999994244</v>
      </c>
      <c r="F44" s="203"/>
      <c r="G44" s="199"/>
      <c r="H44" s="198">
        <f>D44/3</f>
        <v>2776.8799999991643</v>
      </c>
      <c r="I44" s="199"/>
      <c r="J44" s="200">
        <f>H44/E44</f>
        <v>0.55087206995593652</v>
      </c>
      <c r="K44" s="201"/>
      <c r="L44" s="201"/>
    </row>
    <row r="45" spans="1:24" ht="20.100000000000001" customHeight="1">
      <c r="A45" s="4" t="s">
        <v>43</v>
      </c>
      <c r="B45" s="198">
        <f>SUM(B33:B36)</f>
        <v>21566.160000013475</v>
      </c>
      <c r="C45" s="199"/>
      <c r="D45" s="21">
        <f>SUM(D33:E36)</f>
        <v>11868.239999996171</v>
      </c>
      <c r="E45" s="198">
        <f>B45/4</f>
        <v>5391.5400000033687</v>
      </c>
      <c r="F45" s="203"/>
      <c r="G45" s="199"/>
      <c r="H45" s="198">
        <f>D45/4</f>
        <v>2967.0599999990427</v>
      </c>
      <c r="I45" s="199"/>
      <c r="J45" s="200">
        <f>H45/E45</f>
        <v>0.55031771998300838</v>
      </c>
      <c r="K45" s="201"/>
      <c r="L45" s="201"/>
    </row>
    <row r="46" spans="1:24" ht="20.100000000000001" customHeight="1">
      <c r="A46" s="4" t="s">
        <v>44</v>
      </c>
      <c r="B46" s="198">
        <f>SUM(B16:B39)</f>
        <v>116910.71999998945</v>
      </c>
      <c r="C46" s="199"/>
      <c r="D46" s="21">
        <f>SUM(D16:E39)</f>
        <v>67189.440000003873</v>
      </c>
      <c r="E46" s="198">
        <f>B46/24</f>
        <v>4871.2799999995605</v>
      </c>
      <c r="F46" s="203"/>
      <c r="G46" s="199"/>
      <c r="H46" s="198">
        <f>D46/24</f>
        <v>2799.5600000001614</v>
      </c>
      <c r="I46" s="199"/>
      <c r="J46" s="200">
        <f>H46/E46</f>
        <v>0.57470726379933279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5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181</v>
      </c>
      <c r="B3" s="91"/>
      <c r="C3" s="91"/>
      <c r="D3" s="91"/>
      <c r="E3" s="91"/>
      <c r="F3" s="125" t="s">
        <v>155</v>
      </c>
      <c r="G3" s="125"/>
      <c r="H3" s="125"/>
      <c r="I3" s="91" t="s">
        <v>237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21" customHeight="1">
      <c r="A5" s="205" t="s">
        <v>159</v>
      </c>
      <c r="B5" s="205"/>
      <c r="C5" s="205"/>
      <c r="D5" s="205"/>
      <c r="E5" s="205"/>
      <c r="F5" s="125" t="s">
        <v>156</v>
      </c>
      <c r="G5" s="125"/>
      <c r="H5" s="125"/>
      <c r="I5" s="91" t="s">
        <v>250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3"/>
      <c r="T5" s="85"/>
      <c r="U5" s="7"/>
      <c r="V5" s="83"/>
      <c r="W5" s="84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3"/>
      <c r="T6" s="85"/>
      <c r="U6" s="7"/>
      <c r="V6" s="83"/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3"/>
      <c r="T8" s="85"/>
      <c r="U8" s="7"/>
      <c r="V8" s="83"/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3"/>
      <c r="T9" s="85"/>
      <c r="U9" s="7"/>
      <c r="V9" s="83"/>
      <c r="W9" s="84"/>
    </row>
    <row r="10" spans="1:23" ht="19.5" customHeight="1">
      <c r="A10" s="194" t="s">
        <v>151</v>
      </c>
      <c r="B10" s="194"/>
      <c r="C10" s="137" t="s">
        <v>378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3"/>
      <c r="T11" s="85"/>
      <c r="U11" s="7"/>
      <c r="V11" s="83"/>
      <c r="W11" s="84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30'!D19+'Ячейка 27'!D19+'Ячейка 10'!D19</f>
        <v>2555.999999994674</v>
      </c>
      <c r="C16" s="21"/>
      <c r="D16" s="195">
        <f>'Ячейка 30'!H19+'Ячейка 27'!H19+'Ячейка 10'!H19</f>
        <v>1408.8000000021566</v>
      </c>
      <c r="E16" s="195"/>
      <c r="F16" s="196">
        <f t="shared" si="0"/>
        <v>0.55117370892217998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30'!D20+'Ячейка 27'!D20+'Ячейка 10'!D20</f>
        <v>2666.4000000062515</v>
      </c>
      <c r="C17" s="21"/>
      <c r="D17" s="195">
        <f>'Ячейка 30'!H20+'Ячейка 27'!H20+'Ячейка 10'!H20</f>
        <v>1509.5999999954074</v>
      </c>
      <c r="E17" s="195"/>
      <c r="F17" s="196">
        <f t="shared" si="0"/>
        <v>0.56615661565851638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30'!D21+'Ячейка 27'!D21+'Ячейка 10'!D21</f>
        <v>2613.5999999976775</v>
      </c>
      <c r="C18" s="21"/>
      <c r="D18" s="195">
        <f>'Ячейка 30'!H21+'Ячейка 27'!H21+'Ячейка 10'!H21</f>
        <v>1473.6000000055355</v>
      </c>
      <c r="E18" s="195"/>
      <c r="F18" s="196">
        <f t="shared" si="0"/>
        <v>0.56382001836809192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30'!D22+'Ячейка 27'!D22+'Ячейка 10'!D22</f>
        <v>2496.0000000064611</v>
      </c>
      <c r="C19" s="21"/>
      <c r="D19" s="195">
        <f>'Ячейка 30'!H22+'Ячейка 27'!H22+'Ячейка 10'!H22</f>
        <v>1401.6000000006898</v>
      </c>
      <c r="E19" s="195"/>
      <c r="F19" s="196">
        <f t="shared" si="0"/>
        <v>0.56153846153728426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30'!D23+'Ячейка 27'!D23+'Ячейка 10'!D23</f>
        <v>2623.1999999865366</v>
      </c>
      <c r="C20" s="21"/>
      <c r="D20" s="195">
        <f>'Ячейка 30'!H23+'Ячейка 27'!H23+'Ячейка 10'!H23</f>
        <v>1480.7999999949971</v>
      </c>
      <c r="E20" s="195"/>
      <c r="F20" s="196">
        <f t="shared" si="0"/>
        <v>0.56450137237061493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30'!D24+'Ячейка 27'!D24+'Ячейка 10'!D24</f>
        <v>2612.3999999971429</v>
      </c>
      <c r="C21" s="21"/>
      <c r="D21" s="195">
        <f>'Ячейка 30'!H24+'Ячейка 27'!H24+'Ячейка 10'!H24</f>
        <v>1468.8000000034663</v>
      </c>
      <c r="E21" s="195"/>
      <c r="F21" s="196">
        <f t="shared" si="0"/>
        <v>0.5622416169059381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30'!D25+'Ячейка 27'!D25+'Ячейка 10'!D25</f>
        <v>2704.8000000031607</v>
      </c>
      <c r="C22" s="21"/>
      <c r="D22" s="195">
        <f>'Ячейка 30'!H25+'Ячейка 27'!H25+'Ячейка 10'!H25</f>
        <v>1471.2000000039552</v>
      </c>
      <c r="E22" s="195"/>
      <c r="F22" s="196">
        <f t="shared" si="0"/>
        <v>0.54392191659355071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'Ячейка 30'!D26+'Ячейка 27'!D26+'Ячейка 10'!D26</f>
        <v>2918.4000000095693</v>
      </c>
      <c r="C23" s="21"/>
      <c r="D23" s="195">
        <f>'Ячейка 30'!H26+'Ячейка 27'!H26+'Ячейка 10'!H26</f>
        <v>1538.3999999980006</v>
      </c>
      <c r="E23" s="195"/>
      <c r="F23" s="196">
        <f t="shared" si="0"/>
        <v>0.52713815789232321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'Ячейка 30'!D27+'Ячейка 27'!D27+'Ячейка 10'!D27</f>
        <v>3400.7999999921594</v>
      </c>
      <c r="C24" s="21"/>
      <c r="D24" s="195">
        <f>'Ячейка 30'!H27+'Ячейка 27'!H27+'Ячейка 10'!H27</f>
        <v>1711.1999999993714</v>
      </c>
      <c r="E24" s="195"/>
      <c r="F24" s="196">
        <f t="shared" si="0"/>
        <v>0.50317572336018479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30'!D28+'Ячейка 27'!D28+'Ячейка 10'!D28</f>
        <v>3422.3999999965599</v>
      </c>
      <c r="C25" s="21"/>
      <c r="D25" s="195">
        <f>'Ячейка 30'!H28+'Ячейка 27'!H28+'Ячейка 10'!H28</f>
        <v>1694.3999999959487</v>
      </c>
      <c r="E25" s="195"/>
      <c r="F25" s="196">
        <f t="shared" si="0"/>
        <v>0.49509116409468557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30'!D29+'Ячейка 27'!D29+'Ячейка 10'!D29</f>
        <v>3314.400000009482</v>
      </c>
      <c r="C26" s="21"/>
      <c r="D26" s="195">
        <f>'Ячейка 30'!H29+'Ячейка 27'!H29+'Ячейка 10'!H29</f>
        <v>1620.000000001528</v>
      </c>
      <c r="E26" s="195"/>
      <c r="F26" s="196">
        <f t="shared" si="0"/>
        <v>0.48877624909392148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30'!D30+'Ячейка 27'!D30+'Ячейка 10'!D30</f>
        <v>3268.7999999958265</v>
      </c>
      <c r="C27" s="21"/>
      <c r="D27" s="195">
        <f>'Ячейка 30'!H30+'Ячейка 27'!H30+'Ячейка 10'!H30</f>
        <v>1639.1999999999825</v>
      </c>
      <c r="E27" s="195"/>
      <c r="F27" s="196">
        <f t="shared" si="0"/>
        <v>0.50146842878183906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30'!D31+'Ячейка 27'!D31+'Ячейка 10'!D31</f>
        <v>3175.2000000029511</v>
      </c>
      <c r="C28" s="21"/>
      <c r="D28" s="195">
        <f>'Ячейка 30'!H31+'Ячейка 27'!H31+'Ячейка 10'!H31</f>
        <v>1598.3999999982188</v>
      </c>
      <c r="E28" s="195"/>
      <c r="F28" s="196">
        <f t="shared" si="0"/>
        <v>0.50340136054318885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30'!D32+'Ячейка 27'!D32+'Ячейка 10'!D32</f>
        <v>3527.9999999984284</v>
      </c>
      <c r="C29" s="21"/>
      <c r="D29" s="195">
        <f>'Ячейка 30'!H32+'Ячейка 27'!H32+'Ячейка 10'!H32</f>
        <v>1812.0000000035361</v>
      </c>
      <c r="E29" s="195"/>
      <c r="F29" s="196">
        <f t="shared" si="0"/>
        <v>0.51360544217810189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30'!D33+'Ячейка 27'!D33+'Ячейка 10'!D33</f>
        <v>3444.000000005326</v>
      </c>
      <c r="C30" s="21"/>
      <c r="D30" s="195">
        <f>'Ячейка 30'!H33+'Ячейка 27'!H33+'Ячейка 10'!H33</f>
        <v>1780.7999999960884</v>
      </c>
      <c r="E30" s="195"/>
      <c r="F30" s="196">
        <f t="shared" si="0"/>
        <v>0.51707317072977188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30'!D34+'Ячейка 27'!D34+'Ячейка 10'!D34</f>
        <v>3475.1999999876716</v>
      </c>
      <c r="C31" s="21"/>
      <c r="D31" s="195">
        <f>'Ячейка 30'!H34+'Ячейка 27'!H34+'Ячейка 10'!H34</f>
        <v>1764.0000000057626</v>
      </c>
      <c r="E31" s="195"/>
      <c r="F31" s="196">
        <f t="shared" si="0"/>
        <v>0.50759668508633182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30'!D35+'Ячейка 27'!D35+'Ячейка 10'!D35</f>
        <v>3434.4000000033702</v>
      </c>
      <c r="C32" s="21"/>
      <c r="D32" s="195">
        <f>'Ячейка 30'!H35+'Ячейка 27'!H35+'Ячейка 10'!H35</f>
        <v>1687.1999999955733</v>
      </c>
      <c r="E32" s="195"/>
      <c r="F32" s="196">
        <f t="shared" si="0"/>
        <v>0.49126484975364476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30'!D36+'Ячейка 27'!D36+'Ячейка 10'!D36</f>
        <v>3333.6000000024796</v>
      </c>
      <c r="C33" s="21"/>
      <c r="D33" s="195">
        <f>'Ячейка 30'!H36+'Ячейка 27'!H36+'Ячейка 10'!H36</f>
        <v>1579.2000000008557</v>
      </c>
      <c r="E33" s="195"/>
      <c r="F33" s="196">
        <f t="shared" si="0"/>
        <v>0.47372210223172578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30'!D37+'Ячейка 27'!D37+'Ячейка 10'!D37</f>
        <v>3769.199999992793</v>
      </c>
      <c r="C34" s="21"/>
      <c r="D34" s="195">
        <f>'Ячейка 30'!H37+'Ячейка 27'!H37+'Ячейка 10'!H37</f>
        <v>1761.5999999954511</v>
      </c>
      <c r="E34" s="195"/>
      <c r="F34" s="196">
        <f t="shared" si="0"/>
        <v>0.4673670805472831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'Ячейка 30'!D38+'Ячейка 27'!D38+'Ячейка 10'!D38</f>
        <v>3765.6000000140921</v>
      </c>
      <c r="C35" s="21"/>
      <c r="D35" s="195">
        <f>'Ячейка 30'!H38+'Ячейка 27'!H38+'Ячейка 10'!H38</f>
        <v>1812.0000000057189</v>
      </c>
      <c r="E35" s="195"/>
      <c r="F35" s="196">
        <f t="shared" si="0"/>
        <v>0.48119821542355479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'Ячейка 30'!D39+'Ячейка 27'!D39+'Ячейка 10'!D39</f>
        <v>3921.6000000000349</v>
      </c>
      <c r="C36" s="21"/>
      <c r="D36" s="195">
        <f>'Ячейка 30'!H39+'Ячейка 27'!H39+'Ячейка 10'!H39</f>
        <v>1958.3999999962543</v>
      </c>
      <c r="E36" s="195"/>
      <c r="F36" s="196">
        <f t="shared" si="0"/>
        <v>0.49938800489500124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'Ячейка 30'!D40+'Ячейка 27'!D40+'Ячейка 10'!D40</f>
        <v>3789.5999999949709</v>
      </c>
      <c r="C37" s="21"/>
      <c r="D37" s="195">
        <f>'Ячейка 30'!H40+'Ячейка 27'!H40+'Ячейка 10'!H40</f>
        <v>1905.6000000018685</v>
      </c>
      <c r="E37" s="195"/>
      <c r="F37" s="196">
        <f t="shared" si="0"/>
        <v>0.50284990500432691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'Ячейка 30'!D41+'Ячейка 27'!D41+'Ячейка 10'!D41</f>
        <v>3513.5999999954947</v>
      </c>
      <c r="C38" s="21"/>
      <c r="D38" s="195">
        <f>'Ячейка 30'!H41+'Ячейка 27'!H41+'Ячейка 10'!H41</f>
        <v>1809.6000000041386</v>
      </c>
      <c r="E38" s="195"/>
      <c r="F38" s="196">
        <f t="shared" si="0"/>
        <v>0.51502732240620985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'Ячейка 30'!D42+'Ячейка 27'!D42+'Ячейка 10'!D42</f>
        <v>3312.0000000002619</v>
      </c>
      <c r="C39" s="21"/>
      <c r="D39" s="195">
        <f>'Ячейка 30'!H42+'Ячейка 27'!H42+'Ячейка 10'!H42</f>
        <v>1778.3999999977823</v>
      </c>
      <c r="E39" s="195"/>
      <c r="F39" s="196">
        <f t="shared" si="0"/>
        <v>0.53695652173841835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77059.199999993376</v>
      </c>
      <c r="C40" s="21"/>
      <c r="D40" s="195">
        <f>SUM(D15:E39)</f>
        <v>39664.800000002288</v>
      </c>
      <c r="E40" s="195"/>
      <c r="F40" s="196">
        <f t="shared" si="0"/>
        <v>0.51473153108267022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10137.599999998201</v>
      </c>
      <c r="C44" s="199"/>
      <c r="D44" s="21">
        <f>SUM(D24:E26)</f>
        <v>5025.5999999968481</v>
      </c>
      <c r="E44" s="198">
        <f>B44/3</f>
        <v>3379.1999999994005</v>
      </c>
      <c r="F44" s="203"/>
      <c r="G44" s="199"/>
      <c r="H44" s="198">
        <f>D44/3</f>
        <v>1675.1999999989494</v>
      </c>
      <c r="I44" s="199"/>
      <c r="J44" s="200">
        <f>H44/E44</f>
        <v>0.49573863636341342</v>
      </c>
      <c r="K44" s="201"/>
      <c r="L44" s="201"/>
    </row>
    <row r="45" spans="1:24" ht="20.100000000000001" customHeight="1">
      <c r="A45" s="4" t="s">
        <v>43</v>
      </c>
      <c r="B45" s="198">
        <f>SUM(B33:B36)</f>
        <v>14790.000000009401</v>
      </c>
      <c r="C45" s="199"/>
      <c r="D45" s="21">
        <f>SUM(D33:E36)</f>
        <v>7111.19999999828</v>
      </c>
      <c r="E45" s="198">
        <f>B45/4</f>
        <v>3697.5000000023501</v>
      </c>
      <c r="F45" s="203"/>
      <c r="G45" s="199"/>
      <c r="H45" s="198">
        <f>D45/4</f>
        <v>1777.79999999957</v>
      </c>
      <c r="I45" s="199"/>
      <c r="J45" s="200">
        <f>H45/E45</f>
        <v>0.48081135902594729</v>
      </c>
      <c r="K45" s="201"/>
      <c r="L45" s="201"/>
    </row>
    <row r="46" spans="1:24" ht="20.100000000000001" customHeight="1">
      <c r="A46" s="4" t="s">
        <v>44</v>
      </c>
      <c r="B46" s="198">
        <f>SUM(B16:B39)</f>
        <v>77059.199999993376</v>
      </c>
      <c r="C46" s="199"/>
      <c r="D46" s="21">
        <f>SUM(D16:E39)</f>
        <v>39664.800000002288</v>
      </c>
      <c r="E46" s="198">
        <f>B46/24</f>
        <v>3210.7999999997242</v>
      </c>
      <c r="F46" s="203"/>
      <c r="G46" s="199"/>
      <c r="H46" s="198">
        <f>D46/24</f>
        <v>1652.7000000000953</v>
      </c>
      <c r="I46" s="199"/>
      <c r="J46" s="200">
        <f>H46/E46</f>
        <v>0.51473153108267011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H25:L25"/>
    <mergeCell ref="H26:L26"/>
    <mergeCell ref="H27:L27"/>
    <mergeCell ref="H20:L20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181</v>
      </c>
      <c r="B3" s="91"/>
      <c r="C3" s="91"/>
      <c r="D3" s="91"/>
      <c r="E3" s="91"/>
      <c r="F3" s="125" t="s">
        <v>155</v>
      </c>
      <c r="G3" s="125"/>
      <c r="H3" s="125"/>
      <c r="I3" s="91" t="s">
        <v>252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21" customHeight="1">
      <c r="A5" s="205" t="s">
        <v>159</v>
      </c>
      <c r="B5" s="205"/>
      <c r="C5" s="205"/>
      <c r="D5" s="205"/>
      <c r="E5" s="205"/>
      <c r="F5" s="125" t="s">
        <v>156</v>
      </c>
      <c r="G5" s="125"/>
      <c r="H5" s="125"/>
      <c r="I5" s="91" t="s">
        <v>251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3"/>
      <c r="T5" s="85"/>
      <c r="U5" s="7"/>
      <c r="V5" s="83"/>
      <c r="W5" s="84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3"/>
      <c r="T6" s="85"/>
      <c r="U6" s="7"/>
      <c r="V6" s="83"/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3"/>
      <c r="T8" s="85"/>
      <c r="U8" s="7"/>
      <c r="V8" s="83"/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3"/>
      <c r="T9" s="85"/>
      <c r="U9" s="7"/>
      <c r="V9" s="83"/>
      <c r="W9" s="84"/>
    </row>
    <row r="10" spans="1:23" ht="19.5" customHeight="1">
      <c r="A10" s="194" t="s">
        <v>151</v>
      </c>
      <c r="B10" s="194"/>
      <c r="C10" s="137" t="s">
        <v>379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3"/>
      <c r="T11" s="85"/>
      <c r="U11" s="7"/>
      <c r="V11" s="83"/>
      <c r="W11" s="84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16'!D19+'Ячейка 14 '!D19</f>
        <v>248.40000000149303</v>
      </c>
      <c r="C16" s="21"/>
      <c r="D16" s="195">
        <f>'Ячейка 16'!H19+'Ячейка 14 '!H19</f>
        <v>108.00000000072032</v>
      </c>
      <c r="E16" s="195"/>
      <c r="F16" s="196">
        <f t="shared" si="0"/>
        <v>0.43478260869593871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16'!D20+'Ячейка 14 '!D20</f>
        <v>244.79999999748543</v>
      </c>
      <c r="C17" s="21"/>
      <c r="D17" s="195">
        <f>'Ячейка 16'!H20+'Ячейка 14 '!H20</f>
        <v>107.99999999908323</v>
      </c>
      <c r="E17" s="195"/>
      <c r="F17" s="196">
        <f t="shared" si="0"/>
        <v>0.44117647058902204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16'!D21+'Ячейка 14 '!D21</f>
        <v>248.40000000149303</v>
      </c>
      <c r="C18" s="21"/>
      <c r="D18" s="195">
        <f>'Ячейка 16'!H21+'Ячейка 14 '!H21</f>
        <v>108.00000000072032</v>
      </c>
      <c r="E18" s="195"/>
      <c r="F18" s="196">
        <f t="shared" si="0"/>
        <v>0.43478260869593871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16'!D22+'Ячейка 14 '!D22</f>
        <v>237.59999999929278</v>
      </c>
      <c r="C19" s="21"/>
      <c r="D19" s="195">
        <f>'Ячейка 16'!H22+'Ячейка 14 '!H22</f>
        <v>104.3999999999869</v>
      </c>
      <c r="E19" s="195"/>
      <c r="F19" s="196">
        <f t="shared" si="0"/>
        <v>0.43939393939519217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16'!D23+'Ячейка 14 '!D23</f>
        <v>255.59999999968568</v>
      </c>
      <c r="C20" s="21"/>
      <c r="D20" s="195">
        <f>'Ячейка 16'!H23+'Ячейка 14 '!H23</f>
        <v>107.99999999908323</v>
      </c>
      <c r="E20" s="195"/>
      <c r="F20" s="196">
        <f t="shared" si="0"/>
        <v>0.42253521126453852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16'!D24+'Ячейка 14 '!D24</f>
        <v>259.2000000004191</v>
      </c>
      <c r="C21" s="21"/>
      <c r="D21" s="195">
        <f>'Ячейка 16'!H24+'Ячейка 14 '!H24</f>
        <v>108.00000000072032</v>
      </c>
      <c r="E21" s="195"/>
      <c r="F21" s="196">
        <f t="shared" si="0"/>
        <v>0.416666666668772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16'!D25+'Ячейка 14 '!D25</f>
        <v>262.80000000115251</v>
      </c>
      <c r="C22" s="21"/>
      <c r="D22" s="195">
        <f>'Ячейка 16'!H25+'Ячейка 14 '!H25</f>
        <v>108.00000000072032</v>
      </c>
      <c r="E22" s="195"/>
      <c r="F22" s="196">
        <f t="shared" si="0"/>
        <v>0.41095890411052771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'Ячейка 16'!D26+'Ячейка 14 '!D26</f>
        <v>269.99999999934516</v>
      </c>
      <c r="C23" s="21"/>
      <c r="D23" s="195">
        <f>'Ячейка 16'!H26+'Ячейка 14 '!H26</f>
        <v>104.3999999999869</v>
      </c>
      <c r="E23" s="195"/>
      <c r="F23" s="196">
        <f t="shared" si="0"/>
        <v>0.38666666666755595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'Ячейка 16'!D27+'Ячейка 14 '!D27</f>
        <v>259.2000000004191</v>
      </c>
      <c r="C24" s="21"/>
      <c r="D24" s="195">
        <f>'Ячейка 16'!H27+'Ячейка 14 '!H27</f>
        <v>93.599999999423744</v>
      </c>
      <c r="E24" s="195"/>
      <c r="F24" s="196">
        <f t="shared" si="0"/>
        <v>0.36111111110830402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16'!D28+'Ячейка 14 '!D28</f>
        <v>233.99999999855936</v>
      </c>
      <c r="C25" s="21"/>
      <c r="D25" s="195">
        <f>'Ячейка 16'!H28+'Ячейка 14 '!H28</f>
        <v>71.999999999934516</v>
      </c>
      <c r="E25" s="195"/>
      <c r="F25" s="196">
        <f t="shared" si="0"/>
        <v>0.3076923076939222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16'!D29+'Ячейка 14 '!D29</f>
        <v>237.59999999929278</v>
      </c>
      <c r="C26" s="21"/>
      <c r="D26" s="195">
        <f>'Ячейка 16'!H29+'Ячейка 14 '!H29</f>
        <v>68.3999999992011</v>
      </c>
      <c r="E26" s="195"/>
      <c r="F26" s="196">
        <f t="shared" si="0"/>
        <v>0.2878787878762824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16'!D30+'Ячейка 14 '!D30</f>
        <v>230.40000000110012</v>
      </c>
      <c r="C27" s="21"/>
      <c r="D27" s="195">
        <f>'Ячейка 16'!H30+'Ячейка 14 '!H30</f>
        <v>64.800000000104774</v>
      </c>
      <c r="E27" s="195"/>
      <c r="F27" s="196">
        <f t="shared" si="0"/>
        <v>0.28124999999911182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16'!D31+'Ячейка 14 '!D31</f>
        <v>230.40000000110012</v>
      </c>
      <c r="C28" s="21"/>
      <c r="D28" s="195">
        <f>'Ячейка 16'!H31+'Ячейка 14 '!H31</f>
        <v>68.40000000083819</v>
      </c>
      <c r="E28" s="195"/>
      <c r="F28" s="196">
        <f t="shared" si="0"/>
        <v>0.29687500000222045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16'!D32+'Ячейка 14 '!D32</f>
        <v>226.80000000036671</v>
      </c>
      <c r="C29" s="21"/>
      <c r="D29" s="195">
        <f>'Ячейка 16'!H32+'Ячейка 14 '!H32</f>
        <v>64.800000000104774</v>
      </c>
      <c r="E29" s="195"/>
      <c r="F29" s="196">
        <f t="shared" si="0"/>
        <v>0.2857142857142857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16'!D33+'Ячейка 14 '!D33</f>
        <v>233.99999999855936</v>
      </c>
      <c r="C30" s="21"/>
      <c r="D30" s="195">
        <f>'Ячейка 16'!H33+'Ячейка 14 '!H33</f>
        <v>64.800000000104774</v>
      </c>
      <c r="E30" s="195"/>
      <c r="F30" s="196">
        <f t="shared" si="0"/>
        <v>0.27692307692522955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16'!D34+'Ячейка 14 '!D34</f>
        <v>241.20000000002619</v>
      </c>
      <c r="C31" s="21"/>
      <c r="D31" s="195">
        <f>'Ячейка 16'!H34+'Ячейка 14 '!H34</f>
        <v>71.999999999934516</v>
      </c>
      <c r="E31" s="195"/>
      <c r="F31" s="196">
        <f t="shared" si="0"/>
        <v>0.29850746268626327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16'!D35+'Ячейка 14 '!D35</f>
        <v>266.39999999861175</v>
      </c>
      <c r="C32" s="21"/>
      <c r="D32" s="195">
        <f>'Ячейка 16'!H35+'Ячейка 14 '!H35</f>
        <v>93.599999999423744</v>
      </c>
      <c r="E32" s="195"/>
      <c r="F32" s="196">
        <f t="shared" si="0"/>
        <v>0.35135135135101919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16'!D36+'Ячейка 14 '!D36</f>
        <v>277.200000000812</v>
      </c>
      <c r="C33" s="21"/>
      <c r="D33" s="195">
        <f>'Ячейка 16'!H36+'Ячейка 14 '!H36</f>
        <v>100.80000000089058</v>
      </c>
      <c r="E33" s="195"/>
      <c r="F33" s="196">
        <f t="shared" si="0"/>
        <v>0.36363636363851121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16'!D37+'Ячейка 14 '!D37</f>
        <v>273.60000000007858</v>
      </c>
      <c r="C34" s="21"/>
      <c r="D34" s="195">
        <f>'Ячейка 16'!H37+'Ячейка 14 '!H37</f>
        <v>104.3999999999869</v>
      </c>
      <c r="E34" s="195"/>
      <c r="F34" s="196">
        <f t="shared" si="0"/>
        <v>0.38157894736826359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'Ячейка 16'!D38+'Ячейка 14 '!D38</f>
        <v>269.99999999934516</v>
      </c>
      <c r="C35" s="21"/>
      <c r="D35" s="195">
        <f>'Ячейка 16'!H38+'Ячейка 14 '!H38</f>
        <v>107.99999999908323</v>
      </c>
      <c r="E35" s="195"/>
      <c r="F35" s="196">
        <f t="shared" si="0"/>
        <v>0.39999999999757468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'Ячейка 16'!D39+'Ячейка 14 '!D39</f>
        <v>273.60000000007858</v>
      </c>
      <c r="C36" s="21"/>
      <c r="D36" s="195">
        <f>'Ячейка 16'!H39+'Ячейка 14 '!H39</f>
        <v>108.00000000072032</v>
      </c>
      <c r="E36" s="195"/>
      <c r="F36" s="196">
        <f t="shared" si="0"/>
        <v>0.39473684210778254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'Ячейка 16'!D40+'Ячейка 14 '!D40</f>
        <v>273.60000000007858</v>
      </c>
      <c r="C37" s="21"/>
      <c r="D37" s="195">
        <f>'Ячейка 16'!H40+'Ячейка 14 '!H40</f>
        <v>115.19999999891297</v>
      </c>
      <c r="E37" s="195"/>
      <c r="F37" s="196">
        <f t="shared" si="0"/>
        <v>0.4210526315748534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'Ячейка 16'!D41+'Ячейка 14 '!D41</f>
        <v>262.80000000115251</v>
      </c>
      <c r="C38" s="21"/>
      <c r="D38" s="195">
        <f>'Ячейка 16'!H41+'Ячейка 14 '!H41</f>
        <v>108.00000000072032</v>
      </c>
      <c r="E38" s="195"/>
      <c r="F38" s="196">
        <f t="shared" si="0"/>
        <v>0.41095890411052771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'Ячейка 16'!D42+'Ячейка 14 '!D42</f>
        <v>266.39999999861175</v>
      </c>
      <c r="C39" s="21"/>
      <c r="D39" s="195">
        <f>'Ячейка 16'!H42+'Ячейка 14 '!H42</f>
        <v>111.59999999981665</v>
      </c>
      <c r="E39" s="195"/>
      <c r="F39" s="196">
        <f t="shared" si="0"/>
        <v>0.41891891892041372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6083.9999999985594</v>
      </c>
      <c r="C40" s="21"/>
      <c r="D40" s="195">
        <f>SUM(D15:E39)</f>
        <v>2275.2000000002226</v>
      </c>
      <c r="E40" s="195"/>
      <c r="F40" s="196">
        <f t="shared" si="0"/>
        <v>0.37396449704154527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730.79999999827123</v>
      </c>
      <c r="C44" s="199"/>
      <c r="D44" s="21">
        <f>SUM(D24:E26)</f>
        <v>233.99999999855936</v>
      </c>
      <c r="E44" s="198">
        <f>B44/3</f>
        <v>243.59999999942374</v>
      </c>
      <c r="F44" s="203"/>
      <c r="G44" s="199"/>
      <c r="H44" s="198">
        <f>D44/3</f>
        <v>77.999999999519787</v>
      </c>
      <c r="I44" s="199"/>
      <c r="J44" s="200">
        <f>H44/E44</f>
        <v>0.3201970443337615</v>
      </c>
      <c r="K44" s="201"/>
      <c r="L44" s="201"/>
    </row>
    <row r="45" spans="1:24" ht="20.100000000000001" customHeight="1">
      <c r="A45" s="4" t="s">
        <v>43</v>
      </c>
      <c r="B45" s="198">
        <f>SUM(B33:B36)</f>
        <v>1094.4000000003143</v>
      </c>
      <c r="C45" s="199"/>
      <c r="D45" s="21">
        <f>SUM(D33:E36)</f>
        <v>421.20000000068103</v>
      </c>
      <c r="E45" s="198">
        <f>B45/4</f>
        <v>273.60000000007858</v>
      </c>
      <c r="F45" s="203"/>
      <c r="G45" s="199"/>
      <c r="H45" s="198">
        <f>D45/4</f>
        <v>105.30000000017026</v>
      </c>
      <c r="I45" s="199"/>
      <c r="J45" s="200">
        <f>H45/E45</f>
        <v>0.38486842105314334</v>
      </c>
      <c r="K45" s="201"/>
      <c r="L45" s="201"/>
    </row>
    <row r="46" spans="1:24" ht="20.100000000000001" customHeight="1">
      <c r="A46" s="4" t="s">
        <v>44</v>
      </c>
      <c r="B46" s="198">
        <f>SUM(B16:B39)</f>
        <v>6083.9999999985594</v>
      </c>
      <c r="C46" s="199"/>
      <c r="D46" s="21">
        <f>SUM(D16:E39)</f>
        <v>2275.2000000002226</v>
      </c>
      <c r="E46" s="198">
        <f>B46/24</f>
        <v>253.49999999993997</v>
      </c>
      <c r="F46" s="203"/>
      <c r="G46" s="199"/>
      <c r="H46" s="198">
        <f>D46/24</f>
        <v>94.800000000009277</v>
      </c>
      <c r="I46" s="199"/>
      <c r="J46" s="200">
        <f>H46/E46</f>
        <v>0.37396449704154527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7"/>
  <dimension ref="A1:X51"/>
  <sheetViews>
    <sheetView view="pageBreakPreview" zoomScale="75" zoomScaleNormal="100" workbookViewId="0">
      <selection activeCell="I9" sqref="I9:L9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181</v>
      </c>
      <c r="B3" s="91"/>
      <c r="C3" s="91"/>
      <c r="D3" s="91"/>
      <c r="E3" s="91"/>
      <c r="F3" s="125" t="s">
        <v>155</v>
      </c>
      <c r="G3" s="125"/>
      <c r="H3" s="125"/>
      <c r="I3" s="91" t="s">
        <v>252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21" customHeight="1">
      <c r="A5" s="205" t="s">
        <v>159</v>
      </c>
      <c r="B5" s="205"/>
      <c r="C5" s="205"/>
      <c r="D5" s="205"/>
      <c r="E5" s="205"/>
      <c r="F5" s="125" t="s">
        <v>156</v>
      </c>
      <c r="G5" s="125"/>
      <c r="H5" s="125"/>
      <c r="I5" s="91" t="s">
        <v>253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3"/>
      <c r="T5" s="85"/>
      <c r="U5" s="7"/>
      <c r="V5" s="83"/>
      <c r="W5" s="84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3"/>
      <c r="T6" s="85"/>
      <c r="U6" s="7"/>
      <c r="V6" s="83"/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3"/>
      <c r="T8" s="85"/>
      <c r="U8" s="7"/>
      <c r="V8" s="83"/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3"/>
      <c r="T9" s="85"/>
      <c r="U9" s="7"/>
      <c r="V9" s="83"/>
      <c r="W9" s="84"/>
    </row>
    <row r="10" spans="1:23" ht="19.5" customHeight="1">
      <c r="A10" s="194" t="s">
        <v>151</v>
      </c>
      <c r="B10" s="194"/>
      <c r="C10" s="137" t="s">
        <v>374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3"/>
      <c r="T11" s="85"/>
      <c r="U11" s="7"/>
      <c r="V11" s="83"/>
      <c r="W11" s="84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13Л'!D19+'Ячейка 32Л'!D19+'ячейка 25Л'!D19</f>
        <v>1226.4000000010128</v>
      </c>
      <c r="C16" s="21"/>
      <c r="D16" s="195">
        <f>'Ячейка 13Л'!H19+'Ячейка 32Л'!H19+'ячейка 25Л'!H19</f>
        <v>1015.2000000000044</v>
      </c>
      <c r="E16" s="195"/>
      <c r="F16" s="196">
        <f t="shared" si="0"/>
        <v>0.82778864970577781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'Ячейка 13Л'!D20+'Ячейка 32Л'!D20+'ячейка 25Л'!D20</f>
        <v>1195.1999999935651</v>
      </c>
      <c r="C17" s="21"/>
      <c r="D17" s="195">
        <f>'Ячейка 13Л'!H20+'Ячейка 32Л'!H20+'ячейка 25Л'!H20</f>
        <v>993.59999999887805</v>
      </c>
      <c r="E17" s="195"/>
      <c r="F17" s="196">
        <f t="shared" si="0"/>
        <v>0.83132530120835635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'Ячейка 13Л'!D21+'Ячейка 32Л'!D21+'ячейка 25Л'!D21</f>
        <v>1221.6000000065833</v>
      </c>
      <c r="C18" s="21"/>
      <c r="D18" s="195">
        <f>'Ячейка 13Л'!H21+'Ячейка 32Л'!H21+'ячейка 25Л'!H21</f>
        <v>1003.2000000024709</v>
      </c>
      <c r="E18" s="195"/>
      <c r="F18" s="196">
        <f t="shared" si="0"/>
        <v>0.82121807465378571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'Ячейка 13Л'!D22+'Ячейка 32Л'!D22+'ячейка 25Л'!D22</f>
        <v>1219.1999999984546</v>
      </c>
      <c r="C19" s="21"/>
      <c r="D19" s="195">
        <f>'Ячейка 13Л'!H22+'Ячейка 32Л'!H22+'ячейка 25Л'!H22</f>
        <v>1007.9999999985375</v>
      </c>
      <c r="E19" s="195"/>
      <c r="F19" s="196">
        <f t="shared" si="0"/>
        <v>0.82677165354315552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'Ячейка 13Л'!D23+'Ячейка 32Л'!D23+'ячейка 25Л'!D23</f>
        <v>1212.0000000013533</v>
      </c>
      <c r="C20" s="21"/>
      <c r="D20" s="195">
        <f>'Ячейка 13Л'!H23+'Ячейка 32Л'!H23+'ячейка 25Л'!H23</f>
        <v>996.00000000100408</v>
      </c>
      <c r="E20" s="195"/>
      <c r="F20" s="196">
        <f t="shared" si="0"/>
        <v>0.82178217821773258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21">
        <f>'Ячейка 13Л'!D24+'Ячейка 32Л'!D24+'ячейка 25Л'!D24</f>
        <v>1199.9999999978172</v>
      </c>
      <c r="C21" s="21"/>
      <c r="D21" s="195">
        <f>'Ячейка 13Л'!H24+'Ячейка 32Л'!H24+'ячейка 25Л'!H24</f>
        <v>996.00000000100408</v>
      </c>
      <c r="E21" s="195"/>
      <c r="F21" s="196">
        <f t="shared" si="0"/>
        <v>0.83000000000234653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21">
        <f>'Ячейка 13Л'!D25+'Ячейка 32Л'!D25+'ячейка 25Л'!D25</f>
        <v>1228.8000000015018</v>
      </c>
      <c r="C22" s="21"/>
      <c r="D22" s="195">
        <f>'Ячейка 13Л'!H25+'Ячейка 32Л'!H25+'ячейка 25Л'!H25</f>
        <v>1003.1999999975596</v>
      </c>
      <c r="E22" s="195"/>
      <c r="F22" s="196">
        <f t="shared" si="0"/>
        <v>0.81640624999701628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'Ячейка 13Л'!D26+'Ячейка 32Л'!D26+'ячейка 25Л'!D26</f>
        <v>1204.7999999966123</v>
      </c>
      <c r="C23" s="21"/>
      <c r="D23" s="195">
        <f>'Ячейка 13Л'!H26+'Ячейка 32Л'!H26+'ячейка 25Л'!H26</f>
        <v>986.40000000123109</v>
      </c>
      <c r="E23" s="195"/>
      <c r="F23" s="196">
        <f t="shared" si="0"/>
        <v>0.81872509960491757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'Ячейка 13Л'!D27+'Ячейка 32Л'!D27+'ячейка 25Л'!D27</f>
        <v>1207.2000000036496</v>
      </c>
      <c r="C24" s="21"/>
      <c r="D24" s="195">
        <f>'Ячейка 13Л'!H27+'Ячейка 32Л'!H27+'ячейка 25Л'!H27</f>
        <v>959.99999999967258</v>
      </c>
      <c r="E24" s="195"/>
      <c r="F24" s="196">
        <f t="shared" si="0"/>
        <v>0.79522862822794094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'Ячейка 13Л'!D28+'Ячейка 32Л'!D28+'ячейка 25Л'!D28</f>
        <v>1243.2000000000698</v>
      </c>
      <c r="C25" s="21"/>
      <c r="D25" s="195">
        <f>'Ячейка 13Л'!H28+'Ячейка 32Л'!H28+'ячейка 25Л'!H28</f>
        <v>996.00000000045839</v>
      </c>
      <c r="E25" s="195"/>
      <c r="F25" s="196">
        <f t="shared" si="0"/>
        <v>0.80115830115862485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'Ячейка 13Л'!D29+'Ячейка 32Л'!D29+'ячейка 25Л'!D29</f>
        <v>1255.1999999992404</v>
      </c>
      <c r="C26" s="21"/>
      <c r="D26" s="195">
        <f>'Ячейка 13Л'!H29+'Ячейка 32Л'!H29+'ячейка 25Л'!H29</f>
        <v>1003.2000000019252</v>
      </c>
      <c r="E26" s="195"/>
      <c r="F26" s="196">
        <f t="shared" si="0"/>
        <v>0.79923518164637697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'Ячейка 13Л'!D30+'Ячейка 32Л'!D30+'ячейка 25Л'!D30</f>
        <v>1235.999999998603</v>
      </c>
      <c r="C27" s="21"/>
      <c r="D27" s="195">
        <f>'Ячейка 13Л'!H30+'Ячейка 32Л'!H30+'ячейка 25Л'!H30</f>
        <v>979.19999999812717</v>
      </c>
      <c r="E27" s="195"/>
      <c r="F27" s="196">
        <f t="shared" si="0"/>
        <v>0.79223300970811805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'Ячейка 13Л'!D31+'Ячейка 32Л'!D31+'ячейка 25Л'!D31</f>
        <v>1214.4000000007509</v>
      </c>
      <c r="C28" s="21"/>
      <c r="D28" s="195">
        <f>'Ячейка 13Л'!H31+'Ячейка 32Л'!H31+'ячейка 25Л'!H31</f>
        <v>967.19999999895663</v>
      </c>
      <c r="E28" s="195"/>
      <c r="F28" s="196">
        <f t="shared" si="0"/>
        <v>0.79644268774568394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'Ячейка 13Л'!D32+'Ячейка 32Л'!D32+'ячейка 25Л'!D32</f>
        <v>1259.9999999991269</v>
      </c>
      <c r="C29" s="21"/>
      <c r="D29" s="195">
        <f>'Ячейка 13Л'!H32+'Ячейка 32Л'!H32+'ячейка 25Л'!H32</f>
        <v>1015.2000000010958</v>
      </c>
      <c r="E29" s="195"/>
      <c r="F29" s="196">
        <f t="shared" si="0"/>
        <v>0.80571428571571369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'Ячейка 13Л'!D33+'Ячейка 32Л'!D33+'ячейка 25Л'!D33</f>
        <v>1226.3999999999214</v>
      </c>
      <c r="C30" s="21"/>
      <c r="D30" s="195">
        <f>'Ячейка 13Л'!H33+'Ячейка 32Л'!H33+'ячейка 25Л'!H33</f>
        <v>967.19999999895663</v>
      </c>
      <c r="E30" s="195"/>
      <c r="F30" s="196">
        <f t="shared" si="0"/>
        <v>0.7886497064571254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'Ячейка 13Л'!D34+'Ячейка 32Л'!D34+'ячейка 25Л'!D34</f>
        <v>1214.4000000007509</v>
      </c>
      <c r="C31" s="21"/>
      <c r="D31" s="195">
        <f>'Ячейка 13Л'!H34+'Ячейка 32Л'!H34+'ячейка 25Л'!H34</f>
        <v>964.80000000065047</v>
      </c>
      <c r="E31" s="195"/>
      <c r="F31" s="196">
        <f t="shared" si="0"/>
        <v>0.79446640316209971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'Ячейка 13Л'!D35+'Ячейка 32Л'!D35+'ячейка 25Л'!D35</f>
        <v>1238.399999999092</v>
      </c>
      <c r="C32" s="21"/>
      <c r="D32" s="195">
        <f>'Ячейка 13Л'!H35+'Ячейка 32Л'!H35+'ячейка 25Л'!H35</f>
        <v>974.40000000260625</v>
      </c>
      <c r="E32" s="195"/>
      <c r="F32" s="196">
        <f t="shared" si="0"/>
        <v>0.78682170542903807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'Ячейка 13Л'!D36+'Ячейка 32Л'!D36+'ячейка 25Л'!D36</f>
        <v>1248.0000000010477</v>
      </c>
      <c r="C33" s="21"/>
      <c r="D33" s="195">
        <f>'Ячейка 13Л'!H36+'Ячейка 32Л'!H36+'ячейка 25Л'!H36</f>
        <v>964.79999999846768</v>
      </c>
      <c r="E33" s="195"/>
      <c r="F33" s="196">
        <f t="shared" si="0"/>
        <v>0.77307692307504627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'Ячейка 13Л'!D37+'Ячейка 32Л'!D37+'ячейка 25Л'!D37</f>
        <v>1235.9999999975116</v>
      </c>
      <c r="C34" s="21"/>
      <c r="D34" s="195">
        <f>'Ячейка 13Л'!H37+'Ячейка 32Л'!H37+'ячейка 25Л'!H37</f>
        <v>969.59999999999127</v>
      </c>
      <c r="E34" s="195"/>
      <c r="F34" s="196">
        <f t="shared" si="0"/>
        <v>0.78446601941904803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'Ячейка 13Л'!D38+'Ячейка 32Л'!D38+'ячейка 25Л'!D38</f>
        <v>1247.9999999999563</v>
      </c>
      <c r="C35" s="21"/>
      <c r="D35" s="195">
        <f>'Ячейка 13Л'!H38+'Ячейка 32Л'!H38+'ячейка 25Л'!H38</f>
        <v>979.19999999921856</v>
      </c>
      <c r="E35" s="195"/>
      <c r="F35" s="196">
        <f t="shared" si="0"/>
        <v>0.78461538461478586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'Ячейка 13Л'!D39+'Ячейка 32Л'!D39+'ячейка 25Л'!D39</f>
        <v>1262.4000000039814</v>
      </c>
      <c r="C36" s="21"/>
      <c r="D36" s="195">
        <f>'Ячейка 13Л'!H39+'Ячейка 32Л'!H39+'ячейка 25Л'!H39</f>
        <v>1010.3999999995722</v>
      </c>
      <c r="E36" s="195"/>
      <c r="F36" s="196">
        <f t="shared" si="0"/>
        <v>0.80038022813401899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'Ячейка 13Л'!D40+'Ячейка 32Л'!D40+'ячейка 25Л'!D40</f>
        <v>1243.1999999989785</v>
      </c>
      <c r="C37" s="21"/>
      <c r="D37" s="195">
        <f>'Ячейка 13Л'!H40+'Ячейка 32Л'!H40+'ячейка 25Л'!H40</f>
        <v>1015.2000000000044</v>
      </c>
      <c r="E37" s="195"/>
      <c r="F37" s="196">
        <f t="shared" si="0"/>
        <v>0.8166023166029911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'Ячейка 13Л'!D41+'Ячейка 32Л'!D41+'ячейка 25Л'!D41</f>
        <v>1240.7999999984895</v>
      </c>
      <c r="C38" s="21"/>
      <c r="D38" s="195">
        <f>'Ячейка 13Л'!H41+'Ячейка 32Л'!H41+'ячейка 25Л'!H41</f>
        <v>1000.8000000003449</v>
      </c>
      <c r="E38" s="195"/>
      <c r="F38" s="196">
        <f t="shared" si="0"/>
        <v>0.80657640232234296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'Ячейка 13Л'!D42+'Ячейка 32Л'!D42+'ячейка 25Л'!D42</f>
        <v>1257.5999999986379</v>
      </c>
      <c r="C39" s="21"/>
      <c r="D39" s="195">
        <f>'Ячейка 13Л'!H42+'Ячейка 32Л'!H42+'ячейка 25Л'!H42</f>
        <v>1010.4000000006636</v>
      </c>
      <c r="E39" s="195"/>
      <c r="F39" s="196">
        <f t="shared" si="0"/>
        <v>0.80343511450521465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29539.199999996708</v>
      </c>
      <c r="C40" s="21"/>
      <c r="D40" s="195">
        <f>SUM(D15:E39)</f>
        <v>23779.200000001401</v>
      </c>
      <c r="E40" s="195"/>
      <c r="F40" s="196">
        <f t="shared" si="0"/>
        <v>0.80500487487826522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3705.6000000029599</v>
      </c>
      <c r="C44" s="199"/>
      <c r="D44" s="21">
        <f>SUM(D24:E26)</f>
        <v>2959.2000000020562</v>
      </c>
      <c r="E44" s="198">
        <f>B44/3</f>
        <v>1235.2000000009866</v>
      </c>
      <c r="F44" s="203"/>
      <c r="G44" s="199"/>
      <c r="H44" s="198">
        <f>D44/3</f>
        <v>986.4000000006854</v>
      </c>
      <c r="I44" s="199"/>
      <c r="J44" s="200">
        <f>H44/E44</f>
        <v>0.79857512953359577</v>
      </c>
      <c r="K44" s="201"/>
      <c r="L44" s="201"/>
    </row>
    <row r="45" spans="1:24" ht="20.100000000000001" customHeight="1">
      <c r="A45" s="4" t="s">
        <v>43</v>
      </c>
      <c r="B45" s="198">
        <f>SUM(B33:B36)</f>
        <v>4994.4000000024971</v>
      </c>
      <c r="C45" s="199"/>
      <c r="D45" s="21">
        <f>SUM(D33:E36)</f>
        <v>3923.9999999972497</v>
      </c>
      <c r="E45" s="198">
        <f>B45/4</f>
        <v>1248.6000000006243</v>
      </c>
      <c r="F45" s="203"/>
      <c r="G45" s="199"/>
      <c r="H45" s="198">
        <f>D45/4</f>
        <v>980.99999999931242</v>
      </c>
      <c r="I45" s="199"/>
      <c r="J45" s="200">
        <f>H45/E45</f>
        <v>0.78567996155600028</v>
      </c>
      <c r="K45" s="201"/>
      <c r="L45" s="201"/>
    </row>
    <row r="46" spans="1:24" ht="20.100000000000001" customHeight="1">
      <c r="A46" s="4" t="s">
        <v>44</v>
      </c>
      <c r="B46" s="198">
        <f>SUM(B16:B39)</f>
        <v>29539.199999996708</v>
      </c>
      <c r="C46" s="199"/>
      <c r="D46" s="21">
        <f>SUM(D16:E39)</f>
        <v>23779.200000001401</v>
      </c>
      <c r="E46" s="198">
        <f>B46/24</f>
        <v>1230.7999999998628</v>
      </c>
      <c r="F46" s="203"/>
      <c r="G46" s="199"/>
      <c r="H46" s="198">
        <f>D46/24</f>
        <v>990.80000000005839</v>
      </c>
      <c r="I46" s="199"/>
      <c r="J46" s="200">
        <f>H46/E46</f>
        <v>0.80500487487826522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F1:H2"/>
    <mergeCell ref="I1:L2"/>
    <mergeCell ref="M1:M3"/>
    <mergeCell ref="N1:Q3"/>
    <mergeCell ref="F5:H6"/>
    <mergeCell ref="I5:L6"/>
    <mergeCell ref="F3:H4"/>
    <mergeCell ref="I3:L4"/>
    <mergeCell ref="R1:T1"/>
    <mergeCell ref="S4:T4"/>
    <mergeCell ref="S5:T5"/>
    <mergeCell ref="S6:T6"/>
    <mergeCell ref="U1:W1"/>
    <mergeCell ref="R2:R3"/>
    <mergeCell ref="U2:U3"/>
    <mergeCell ref="S2:T2"/>
    <mergeCell ref="S3:T3"/>
    <mergeCell ref="V2:W2"/>
    <mergeCell ref="V3:W3"/>
    <mergeCell ref="N8:Q8"/>
    <mergeCell ref="N9:Q9"/>
    <mergeCell ref="V4:W4"/>
    <mergeCell ref="V5:W5"/>
    <mergeCell ref="V6:W6"/>
    <mergeCell ref="V7:W7"/>
    <mergeCell ref="V8:W8"/>
    <mergeCell ref="V9:W9"/>
    <mergeCell ref="S7:T7"/>
    <mergeCell ref="S8:T8"/>
    <mergeCell ref="S9:T9"/>
    <mergeCell ref="N4:Q4"/>
    <mergeCell ref="N5:Q5"/>
    <mergeCell ref="N6:Q6"/>
    <mergeCell ref="N7:Q7"/>
    <mergeCell ref="W14:W18"/>
    <mergeCell ref="N19:Q19"/>
    <mergeCell ref="M14:M18"/>
    <mergeCell ref="N14:Q18"/>
    <mergeCell ref="R14:T14"/>
    <mergeCell ref="T15:T18"/>
    <mergeCell ref="S15:S18"/>
    <mergeCell ref="R15:R18"/>
    <mergeCell ref="S10:T10"/>
    <mergeCell ref="S11:T11"/>
    <mergeCell ref="V10:W10"/>
    <mergeCell ref="V11:W11"/>
    <mergeCell ref="N21:Q21"/>
    <mergeCell ref="N24:V24"/>
    <mergeCell ref="O25:V25"/>
    <mergeCell ref="U14:U18"/>
    <mergeCell ref="V14:V18"/>
    <mergeCell ref="O30:V30"/>
    <mergeCell ref="O31:V31"/>
    <mergeCell ref="O32:V32"/>
    <mergeCell ref="N10:Q10"/>
    <mergeCell ref="N11:Q11"/>
    <mergeCell ref="O33:V33"/>
    <mergeCell ref="O26:V26"/>
    <mergeCell ref="O27:V27"/>
    <mergeCell ref="O28:V28"/>
    <mergeCell ref="O29:V29"/>
    <mergeCell ref="P39:R39"/>
    <mergeCell ref="C50:I50"/>
    <mergeCell ref="A10:B10"/>
    <mergeCell ref="C10:H10"/>
    <mergeCell ref="A11:L11"/>
    <mergeCell ref="H13:L13"/>
    <mergeCell ref="A12:A13"/>
    <mergeCell ref="B13:C13"/>
    <mergeCell ref="D13:E13"/>
    <mergeCell ref="D20:E20"/>
    <mergeCell ref="D27:E27"/>
    <mergeCell ref="B12:E12"/>
    <mergeCell ref="D16:E16"/>
    <mergeCell ref="D17:E17"/>
    <mergeCell ref="D18:E18"/>
    <mergeCell ref="D19:E19"/>
    <mergeCell ref="D23:E23"/>
    <mergeCell ref="D24:E24"/>
    <mergeCell ref="N20:Q20"/>
    <mergeCell ref="D35:E35"/>
    <mergeCell ref="D36:E36"/>
    <mergeCell ref="F38:G38"/>
    <mergeCell ref="A7:L7"/>
    <mergeCell ref="F12:G13"/>
    <mergeCell ref="H12:L12"/>
    <mergeCell ref="I9:L9"/>
    <mergeCell ref="F9:H9"/>
    <mergeCell ref="A9:E9"/>
    <mergeCell ref="A8:L8"/>
    <mergeCell ref="D14:E14"/>
    <mergeCell ref="D15:E15"/>
    <mergeCell ref="F14:G14"/>
    <mergeCell ref="F15:G15"/>
    <mergeCell ref="H14:L14"/>
    <mergeCell ref="H15:L15"/>
    <mergeCell ref="H16:L16"/>
    <mergeCell ref="H17:L17"/>
    <mergeCell ref="H18:L18"/>
    <mergeCell ref="H21:L21"/>
    <mergeCell ref="H22:L22"/>
    <mergeCell ref="H23:L23"/>
    <mergeCell ref="H37:L37"/>
    <mergeCell ref="F32:G32"/>
    <mergeCell ref="A42:A43"/>
    <mergeCell ref="B43:C43"/>
    <mergeCell ref="D26:E26"/>
    <mergeCell ref="D40:E40"/>
    <mergeCell ref="D33:E33"/>
    <mergeCell ref="D34:E34"/>
    <mergeCell ref="D28:E28"/>
    <mergeCell ref="D39:E39"/>
    <mergeCell ref="F21:G21"/>
    <mergeCell ref="F22:G22"/>
    <mergeCell ref="D37:E37"/>
    <mergeCell ref="D25:E25"/>
    <mergeCell ref="F24:G24"/>
    <mergeCell ref="F25:G25"/>
    <mergeCell ref="F26:G26"/>
    <mergeCell ref="D21:E21"/>
    <mergeCell ref="D22:E22"/>
    <mergeCell ref="D29:E29"/>
    <mergeCell ref="D30:E30"/>
    <mergeCell ref="D31:E31"/>
    <mergeCell ref="D32:E32"/>
    <mergeCell ref="F36:G36"/>
    <mergeCell ref="F37:G37"/>
    <mergeCell ref="F31:G31"/>
    <mergeCell ref="F33:G33"/>
    <mergeCell ref="F34:G34"/>
    <mergeCell ref="F27:G27"/>
    <mergeCell ref="F28:G28"/>
    <mergeCell ref="F29:G29"/>
    <mergeCell ref="F30:G30"/>
    <mergeCell ref="H28:L28"/>
    <mergeCell ref="H24:L24"/>
    <mergeCell ref="H33:L33"/>
    <mergeCell ref="H34:L34"/>
    <mergeCell ref="H35:L35"/>
    <mergeCell ref="H36:L36"/>
    <mergeCell ref="H19:L19"/>
    <mergeCell ref="H38:L38"/>
    <mergeCell ref="H39:L39"/>
    <mergeCell ref="H29:L29"/>
    <mergeCell ref="H30:L30"/>
    <mergeCell ref="H31:L31"/>
    <mergeCell ref="H32:L32"/>
    <mergeCell ref="H25:L25"/>
    <mergeCell ref="H26:L26"/>
    <mergeCell ref="H27:L27"/>
    <mergeCell ref="H20:L20"/>
    <mergeCell ref="A1:E1"/>
    <mergeCell ref="A2:E2"/>
    <mergeCell ref="A3:E3"/>
    <mergeCell ref="A4:E4"/>
    <mergeCell ref="A5:E5"/>
    <mergeCell ref="A6:E6"/>
    <mergeCell ref="B46:C46"/>
    <mergeCell ref="E46:G46"/>
    <mergeCell ref="B44:C44"/>
    <mergeCell ref="B45:C45"/>
    <mergeCell ref="D41:E41"/>
    <mergeCell ref="E45:G45"/>
    <mergeCell ref="F41:G41"/>
    <mergeCell ref="B42:D42"/>
    <mergeCell ref="F40:G40"/>
    <mergeCell ref="D38:E38"/>
    <mergeCell ref="F23:G23"/>
    <mergeCell ref="F39:G39"/>
    <mergeCell ref="F16:G16"/>
    <mergeCell ref="F17:G17"/>
    <mergeCell ref="F18:G18"/>
    <mergeCell ref="F19:G19"/>
    <mergeCell ref="F20:G20"/>
    <mergeCell ref="F35:G35"/>
    <mergeCell ref="S39:X39"/>
    <mergeCell ref="H46:I46"/>
    <mergeCell ref="E42:I42"/>
    <mergeCell ref="E43:G43"/>
    <mergeCell ref="H43:I43"/>
    <mergeCell ref="E44:G44"/>
    <mergeCell ref="H44:I44"/>
    <mergeCell ref="J46:L46"/>
    <mergeCell ref="J42:L43"/>
    <mergeCell ref="J44:L44"/>
    <mergeCell ref="J45:L45"/>
    <mergeCell ref="H45:I45"/>
    <mergeCell ref="H41:L41"/>
    <mergeCell ref="H40:L40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8"/>
  <dimension ref="A1:X51"/>
  <sheetViews>
    <sheetView view="pageBreakPreview" zoomScale="75" zoomScaleNormal="100" workbookViewId="0">
      <selection activeCell="H24" sqref="H24:L24"/>
    </sheetView>
  </sheetViews>
  <sheetFormatPr defaultRowHeight="18.75"/>
  <cols>
    <col min="1" max="1" width="1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6.85546875" style="2" customWidth="1"/>
    <col min="13" max="13" width="8.42578125" style="2" customWidth="1"/>
    <col min="14" max="18" width="10.7109375" style="2" customWidth="1"/>
    <col min="19" max="19" width="13.85546875" style="2" customWidth="1"/>
    <col min="20" max="20" width="14" style="2" customWidth="1"/>
    <col min="21" max="21" width="12.42578125" style="2" customWidth="1"/>
    <col min="22" max="22" width="13.140625" style="2" customWidth="1"/>
    <col min="23" max="23" width="13.2851562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181</v>
      </c>
      <c r="B3" s="91"/>
      <c r="C3" s="91"/>
      <c r="D3" s="91"/>
      <c r="E3" s="91"/>
      <c r="F3" s="125" t="s">
        <v>155</v>
      </c>
      <c r="G3" s="125"/>
      <c r="H3" s="125"/>
      <c r="I3" s="91" t="s">
        <v>265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21" customHeight="1">
      <c r="A5" s="205" t="s">
        <v>159</v>
      </c>
      <c r="B5" s="205"/>
      <c r="C5" s="205"/>
      <c r="D5" s="205"/>
      <c r="E5" s="205"/>
      <c r="F5" s="125" t="s">
        <v>156</v>
      </c>
      <c r="G5" s="125"/>
      <c r="H5" s="125"/>
      <c r="I5" s="91" t="s">
        <v>388</v>
      </c>
      <c r="J5" s="91"/>
      <c r="K5" s="91"/>
      <c r="L5" s="91"/>
      <c r="M5" s="9"/>
      <c r="N5" s="187" t="s">
        <v>123</v>
      </c>
      <c r="O5" s="187"/>
      <c r="P5" s="187"/>
      <c r="Q5" s="187"/>
      <c r="R5" s="7"/>
      <c r="S5" s="83"/>
      <c r="T5" s="85"/>
      <c r="U5" s="7"/>
      <c r="V5" s="83"/>
      <c r="W5" s="84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/>
      <c r="S6" s="83"/>
      <c r="T6" s="85"/>
      <c r="U6" s="7"/>
      <c r="V6" s="83"/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/>
      <c r="S8" s="83"/>
      <c r="T8" s="85"/>
      <c r="U8" s="7"/>
      <c r="V8" s="83"/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/>
      <c r="S9" s="83"/>
      <c r="T9" s="85"/>
      <c r="U9" s="7"/>
      <c r="V9" s="83"/>
      <c r="W9" s="84"/>
    </row>
    <row r="10" spans="1:23" ht="19.5" customHeight="1">
      <c r="A10" s="194" t="s">
        <v>151</v>
      </c>
      <c r="B10" s="194"/>
      <c r="C10" s="137" t="s">
        <v>266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/>
      <c r="S11" s="83"/>
      <c r="T11" s="85"/>
      <c r="U11" s="7"/>
      <c r="V11" s="83"/>
      <c r="W11" s="84"/>
    </row>
    <row r="12" spans="1:23" ht="20.100000000000001" customHeight="1">
      <c r="A12" s="192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98" t="s">
        <v>34</v>
      </c>
      <c r="I12" s="107"/>
      <c r="J12" s="107"/>
      <c r="K12" s="107"/>
      <c r="L12" s="107"/>
      <c r="N12" s="1"/>
      <c r="O12" s="1"/>
      <c r="P12" s="1"/>
      <c r="Q12" s="1"/>
    </row>
    <row r="13" spans="1:23" ht="20.100000000000001" customHeight="1">
      <c r="A13" s="192"/>
      <c r="B13" s="189" t="s">
        <v>3</v>
      </c>
      <c r="C13" s="189"/>
      <c r="D13" s="189" t="s">
        <v>4</v>
      </c>
      <c r="E13" s="189"/>
      <c r="F13" s="189"/>
      <c r="G13" s="189"/>
      <c r="H13" s="89" t="s">
        <v>35</v>
      </c>
      <c r="I13" s="106"/>
      <c r="J13" s="106"/>
      <c r="K13" s="106"/>
      <c r="L13" s="106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'Ячейка 3Гео'!D19+'Ячейка 26Гео '!D19</f>
        <v>150.24000000089472</v>
      </c>
      <c r="C16" s="21"/>
      <c r="D16" s="195">
        <f>'Ячейка 3Гео'!H19+'Ячейка 26Гео '!H19</f>
        <v>25.920000000178334</v>
      </c>
      <c r="E16" s="195"/>
      <c r="F16" s="196">
        <f t="shared" si="0"/>
        <v>0.17252396166150141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38">
        <f>'Ячейка 3Гео'!D20+'Ячейка 26Гео '!D20</f>
        <v>144.47999999988497</v>
      </c>
      <c r="C17" s="21"/>
      <c r="D17" s="195">
        <f>'Ячейка 3Гео'!H20+'Ячейка 26Гео '!H20</f>
        <v>34.559999999919455</v>
      </c>
      <c r="E17" s="195"/>
      <c r="F17" s="196">
        <f t="shared" si="0"/>
        <v>0.23920265780694194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38">
        <f>'Ячейка 3Гео'!D21+'Ячейка 26Гео '!D21</f>
        <v>144.9599999999009</v>
      </c>
      <c r="C18" s="21"/>
      <c r="D18" s="195">
        <f>'Ячейка 3Гео'!H21+'Ячейка 26Гео '!H21</f>
        <v>37.439999999946849</v>
      </c>
      <c r="E18" s="195"/>
      <c r="F18" s="196">
        <f t="shared" si="0"/>
        <v>0.25827814569517415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38">
        <f>'Ячейка 3Гео'!D22+'Ячейка 26Гео '!D22</f>
        <v>145.91999999993277</v>
      </c>
      <c r="C19" s="21"/>
      <c r="D19" s="195">
        <f>'Ячейка 3Гео'!H22+'Ячейка 26Гео '!H22</f>
        <v>27.360000000089713</v>
      </c>
      <c r="E19" s="195"/>
      <c r="F19" s="196">
        <f t="shared" si="0"/>
        <v>0.18750000000070119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38">
        <f>'Ячейка 3Гео'!D23+'Ячейка 26Гео '!D23</f>
        <v>159.35999999846899</v>
      </c>
      <c r="C20" s="21"/>
      <c r="D20" s="195">
        <f>'Ячейка 3Гео'!H23+'Ячейка 26Гео '!H23</f>
        <v>38.879999999858228</v>
      </c>
      <c r="E20" s="195"/>
      <c r="F20" s="196">
        <f t="shared" si="0"/>
        <v>0.24397590361591212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/>
      <c r="T20" s="7"/>
      <c r="U20" s="7"/>
      <c r="V20" s="7"/>
      <c r="W20" s="8"/>
    </row>
    <row r="21" spans="1:23" ht="20.100000000000001" customHeight="1">
      <c r="A21" s="5" t="s">
        <v>13</v>
      </c>
      <c r="B21" s="38">
        <f>'Ячейка 3Гео'!D24+'Ячейка 26Гео '!D24</f>
        <v>140.1600000011058</v>
      </c>
      <c r="C21" s="21"/>
      <c r="D21" s="195">
        <f>'Ячейка 3Гео'!H24+'Ячейка 26Гео '!H24</f>
        <v>38.400000000183354</v>
      </c>
      <c r="E21" s="195"/>
      <c r="F21" s="196">
        <f t="shared" si="0"/>
        <v>0.27397260273887269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/>
      <c r="T21" s="7"/>
      <c r="U21" s="7"/>
      <c r="V21" s="7"/>
      <c r="W21" s="8"/>
    </row>
    <row r="22" spans="1:23" ht="20.100000000000001" customHeight="1">
      <c r="A22" s="5" t="s">
        <v>14</v>
      </c>
      <c r="B22" s="38">
        <f>'Ячейка 3Гео'!D25+'Ячейка 26Гео '!D25</f>
        <v>144.9599999999009</v>
      </c>
      <c r="C22" s="21"/>
      <c r="D22" s="195">
        <f>'Ячейка 3Гео'!H25+'Ячейка 26Гео '!H25</f>
        <v>37.440000000015061</v>
      </c>
      <c r="E22" s="195"/>
      <c r="F22" s="196">
        <f t="shared" si="0"/>
        <v>0.25827814569564472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38">
        <f>'Ячейка 3Гео'!D26+'Ячейка 26Гео '!D26</f>
        <v>165.12000000070657</v>
      </c>
      <c r="C23" s="21"/>
      <c r="D23" s="195">
        <f>'Ячейка 3Гео'!H26+'Ячейка 26Гео '!H26</f>
        <v>32.639999999787506</v>
      </c>
      <c r="E23" s="195"/>
      <c r="F23" s="196">
        <f t="shared" si="0"/>
        <v>0.19767441860251839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38">
        <f>'Ячейка 3Гео'!D27+'Ячейка 26Гео '!D27</f>
        <v>172.31999999971777</v>
      </c>
      <c r="C24" s="21"/>
      <c r="D24" s="195">
        <f>'Ячейка 3Гео'!H27+'Ячейка 26Гео '!H27</f>
        <v>26.880000000210202</v>
      </c>
      <c r="E24" s="195"/>
      <c r="F24" s="196">
        <f t="shared" si="0"/>
        <v>0.15598885794019399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38">
        <f>'Ячейка 3Гео'!D28+'Ячейка 26Гео '!D28</f>
        <v>186.71999999842228</v>
      </c>
      <c r="C25" s="21"/>
      <c r="D25" s="195">
        <f>'Ячейка 3Гео'!H28+'Ячейка 26Гео '!H28</f>
        <v>42.239999999901556</v>
      </c>
      <c r="E25" s="195"/>
      <c r="F25" s="196">
        <f t="shared" si="0"/>
        <v>0.22622107969290098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38">
        <f>'Ячейка 3Гео'!D29+'Ячейка 26Гео '!D29</f>
        <v>189.60000000070067</v>
      </c>
      <c r="C26" s="21"/>
      <c r="D26" s="195">
        <f>'Ячейка 3Гео'!H29+'Ячейка 26Гео '!H29</f>
        <v>42.719999999917491</v>
      </c>
      <c r="E26" s="195"/>
      <c r="F26" s="196">
        <f t="shared" si="0"/>
        <v>0.22531645569493469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38">
        <f>'Ячейка 3Гео'!D30+'Ячейка 26Гео '!D30</f>
        <v>196.80000000066684</v>
      </c>
      <c r="C27" s="21"/>
      <c r="D27" s="195">
        <f>'Ячейка 3Гео'!H30+'Ячейка 26Гео '!H30</f>
        <v>43.200000000001637</v>
      </c>
      <c r="E27" s="195"/>
      <c r="F27" s="196">
        <f t="shared" si="0"/>
        <v>0.21951219512121573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38">
        <f>'Ячейка 3Гео'!D31+'Ячейка 26Гео '!D31</f>
        <v>176.15999999875385</v>
      </c>
      <c r="C28" s="21"/>
      <c r="D28" s="195">
        <f>'Ячейка 3Гео'!H31+'Ячейка 26Гео '!H31</f>
        <v>40.320000000178879</v>
      </c>
      <c r="E28" s="195"/>
      <c r="F28" s="196">
        <f t="shared" si="0"/>
        <v>0.22888283379010049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38">
        <f>'Ячейка 3Гео'!D32+'Ячейка 26Гео '!D32</f>
        <v>187.68000000063694</v>
      </c>
      <c r="C29" s="21"/>
      <c r="D29" s="195">
        <f>'Ячейка 3Гео'!H32+'Ячейка 26Гео '!H32</f>
        <v>37.919999999826359</v>
      </c>
      <c r="E29" s="195"/>
      <c r="F29" s="196">
        <f t="shared" si="0"/>
        <v>0.2020460358040157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38">
        <f>'Ячейка 3Гео'!D33+'Ячейка 26Гео '!D33</f>
        <v>233.76000000039312</v>
      </c>
      <c r="C30" s="21"/>
      <c r="D30" s="195">
        <f>'Ячейка 3Гео'!H33+'Ячейка 26Гео '!H33</f>
        <v>49.440000000004147</v>
      </c>
      <c r="E30" s="195"/>
      <c r="F30" s="196">
        <f t="shared" si="0"/>
        <v>0.21149897330561687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38">
        <f>'Ячейка 3Гео'!D34+'Ячейка 26Гео '!D34</f>
        <v>276.96000000073582</v>
      </c>
      <c r="C31" s="21"/>
      <c r="D31" s="195">
        <f>'Ячейка 3Гео'!H34+'Ячейка 26Гео '!H34</f>
        <v>70.559999999954925</v>
      </c>
      <c r="E31" s="195"/>
      <c r="F31" s="196">
        <f t="shared" si="0"/>
        <v>0.25476603119500096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38">
        <f>'Ячейка 3Гео'!D35+'Ячейка 26Гео '!D35</f>
        <v>193.9199999981156</v>
      </c>
      <c r="C32" s="21"/>
      <c r="D32" s="195">
        <f>'Ячейка 3Гео'!H35+'Ячейка 26Гео '!H35</f>
        <v>103.68000000003121</v>
      </c>
      <c r="E32" s="195"/>
      <c r="F32" s="196">
        <f t="shared" si="0"/>
        <v>0.53465346535189107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38">
        <f>'Ячейка 3Гео'!D36+'Ячейка 26Гео '!D36</f>
        <v>180.48000000176216</v>
      </c>
      <c r="C33" s="21"/>
      <c r="D33" s="195">
        <f>'Ячейка 3Гео'!H36+'Ячейка 26Гео '!H36</f>
        <v>101.27999999995154</v>
      </c>
      <c r="E33" s="195"/>
      <c r="F33" s="196">
        <f t="shared" si="0"/>
        <v>0.56117021276020984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38">
        <f>'Ячейка 3Гео'!D37+'Ячейка 26Гео '!D37</f>
        <v>177.11999999905856</v>
      </c>
      <c r="C34" s="21"/>
      <c r="D34" s="195">
        <f>'Ячейка 3Гео'!H37+'Ячейка 26Гео '!H37</f>
        <v>101.28000000001975</v>
      </c>
      <c r="E34" s="195"/>
      <c r="F34" s="196">
        <f t="shared" si="0"/>
        <v>0.5718157181603325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38">
        <f>'Ячейка 3Гео'!D38+'Ячейка 26Гео '!D38</f>
        <v>163.20000000036998</v>
      </c>
      <c r="C35" s="21"/>
      <c r="D35" s="195">
        <f>'Ячейка 3Гео'!H38+'Ячейка 26Гео '!H38</f>
        <v>106.08000000004267</v>
      </c>
      <c r="E35" s="195"/>
      <c r="F35" s="196">
        <f t="shared" si="0"/>
        <v>0.64999999999878788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38">
        <f>'Ячейка 3Гео'!D39+'Ячейка 26Гео '!D39</f>
        <v>166.56000000007225</v>
      </c>
      <c r="C36" s="21"/>
      <c r="D36" s="195">
        <f>'Ячейка 3Гео'!H39+'Ячейка 26Гео '!H39</f>
        <v>103.19999999994707</v>
      </c>
      <c r="E36" s="195"/>
      <c r="F36" s="196">
        <f t="shared" si="0"/>
        <v>0.61959654178615697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38">
        <f>'Ячейка 3Гео'!D40+'Ячейка 26Гео '!D40</f>
        <v>184.80000000013206</v>
      </c>
      <c r="C37" s="21"/>
      <c r="D37" s="195">
        <f>'Ячейка 3Гео'!H40+'Ячейка 26Гео '!H40</f>
        <v>114.71999999998843</v>
      </c>
      <c r="E37" s="195"/>
      <c r="F37" s="196">
        <f t="shared" si="0"/>
        <v>0.62077922077871461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38">
        <f>'Ячейка 3Гео'!D41+'Ячейка 26Гео '!D41</f>
        <v>180.00000000065484</v>
      </c>
      <c r="C38" s="21"/>
      <c r="D38" s="195">
        <f>'Ячейка 3Гео'!H41+'Ячейка 26Гео '!H41</f>
        <v>114.72000000005664</v>
      </c>
      <c r="E38" s="195"/>
      <c r="F38" s="196">
        <f t="shared" si="0"/>
        <v>0.63733333333132947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38">
        <f>'Ячейка 3Гео'!D42+'Ячейка 26Гео '!D42</f>
        <v>167.03999999981534</v>
      </c>
      <c r="C39" s="21"/>
      <c r="D39" s="195">
        <f>'Ячейка 3Гео'!H42+'Ячейка 26Гео '!H42</f>
        <v>99.359999999956017</v>
      </c>
      <c r="E39" s="195"/>
      <c r="F39" s="196">
        <f t="shared" si="0"/>
        <v>0.59482758620729081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4228.3200000008037</v>
      </c>
      <c r="C40" s="21"/>
      <c r="D40" s="195">
        <f>SUM(D15:E39)</f>
        <v>1470.239999999967</v>
      </c>
      <c r="E40" s="195"/>
      <c r="F40" s="196">
        <f t="shared" si="0"/>
        <v>0.34771256669308082</v>
      </c>
      <c r="G40" s="196"/>
      <c r="H40" s="94"/>
      <c r="I40" s="94"/>
      <c r="J40" s="94"/>
      <c r="K40" s="94"/>
      <c r="L40" s="94"/>
    </row>
    <row r="41" spans="1:24" ht="20.100000000000001" customHeight="1">
      <c r="A41" s="5" t="s">
        <v>33</v>
      </c>
      <c r="B41" s="5"/>
      <c r="C41" s="5"/>
      <c r="D41" s="189"/>
      <c r="E41" s="189"/>
      <c r="F41" s="196"/>
      <c r="G41" s="196"/>
      <c r="H41" s="94"/>
      <c r="I41" s="94"/>
      <c r="J41" s="94"/>
      <c r="K41" s="94"/>
      <c r="L41" s="94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36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548.63999999884072</v>
      </c>
      <c r="C44" s="199"/>
      <c r="D44" s="21">
        <f>SUM(D24:E26)</f>
        <v>111.84000000002925</v>
      </c>
      <c r="E44" s="198">
        <f>B44/3</f>
        <v>182.87999999961357</v>
      </c>
      <c r="F44" s="203"/>
      <c r="G44" s="199"/>
      <c r="H44" s="198">
        <f>D44/3</f>
        <v>37.28000000000975</v>
      </c>
      <c r="I44" s="199"/>
      <c r="J44" s="200">
        <f>H44/E44</f>
        <v>0.20384951881063279</v>
      </c>
      <c r="K44" s="201"/>
      <c r="L44" s="201"/>
    </row>
    <row r="45" spans="1:24" ht="20.100000000000001" customHeight="1">
      <c r="A45" s="4" t="s">
        <v>43</v>
      </c>
      <c r="B45" s="198">
        <f>SUM(B33:B36)</f>
        <v>687.36000000126296</v>
      </c>
      <c r="C45" s="199"/>
      <c r="D45" s="21">
        <f>SUM(D33:E36)</f>
        <v>411.83999999996104</v>
      </c>
      <c r="E45" s="198">
        <f>B45/4</f>
        <v>171.84000000031574</v>
      </c>
      <c r="F45" s="203"/>
      <c r="G45" s="199"/>
      <c r="H45" s="198">
        <f>D45/4</f>
        <v>102.95999999999026</v>
      </c>
      <c r="I45" s="199"/>
      <c r="J45" s="200">
        <f>H45/E45</f>
        <v>0.59916201117202672</v>
      </c>
      <c r="K45" s="201"/>
      <c r="L45" s="201"/>
    </row>
    <row r="46" spans="1:24" ht="20.100000000000001" customHeight="1">
      <c r="A46" s="4" t="s">
        <v>44</v>
      </c>
      <c r="B46" s="198">
        <f>SUM(B16:B39)</f>
        <v>4228.3200000008037</v>
      </c>
      <c r="C46" s="199"/>
      <c r="D46" s="21">
        <f>SUM(D16:E39)</f>
        <v>1470.239999999967</v>
      </c>
      <c r="E46" s="198">
        <f>B46/24</f>
        <v>176.18000000003349</v>
      </c>
      <c r="F46" s="203"/>
      <c r="G46" s="199"/>
      <c r="H46" s="198">
        <f>D46/24</f>
        <v>61.259999999998627</v>
      </c>
      <c r="I46" s="199"/>
      <c r="J46" s="200">
        <f>H46/E46</f>
        <v>0.34771256669308082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4" orientation="portrait" horizontalDpi="180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9"/>
  <dimension ref="A1:X51"/>
  <sheetViews>
    <sheetView view="pageBreakPreview" zoomScale="75" zoomScaleNormal="100" zoomScaleSheetLayoutView="75" workbookViewId="0">
      <selection activeCell="I9" sqref="I9:L9"/>
    </sheetView>
  </sheetViews>
  <sheetFormatPr defaultRowHeight="18.75"/>
  <cols>
    <col min="1" max="1" width="15.42578125" style="2" customWidth="1"/>
    <col min="2" max="2" width="15.7109375" style="2" customWidth="1"/>
    <col min="3" max="3" width="6.28515625" style="2" customWidth="1"/>
    <col min="4" max="4" width="22.7109375" style="2" customWidth="1"/>
    <col min="5" max="5" width="3.42578125" style="2" customWidth="1"/>
    <col min="6" max="8" width="9.140625" style="2"/>
    <col min="9" max="9" width="9.7109375" style="2" customWidth="1"/>
    <col min="10" max="10" width="6" style="2" customWidth="1"/>
    <col min="11" max="11" width="6.140625" style="2" customWidth="1"/>
    <col min="12" max="12" width="8.7109375" style="2" customWidth="1"/>
    <col min="13" max="13" width="8.42578125" style="2" customWidth="1"/>
    <col min="14" max="18" width="10.7109375" style="2" customWidth="1"/>
    <col min="19" max="19" width="11.85546875" style="2" customWidth="1"/>
    <col min="20" max="20" width="15.7109375" style="2" customWidth="1"/>
    <col min="21" max="21" width="12.42578125" style="2" customWidth="1"/>
    <col min="22" max="22" width="12.7109375" style="2" customWidth="1"/>
    <col min="23" max="23" width="14.7109375" style="2" customWidth="1"/>
    <col min="24" max="28" width="10.28515625" style="2" customWidth="1"/>
    <col min="29" max="16384" width="9.140625" style="2"/>
  </cols>
  <sheetData>
    <row r="1" spans="1:23" ht="26.25">
      <c r="A1" s="91" t="s">
        <v>161</v>
      </c>
      <c r="B1" s="91"/>
      <c r="C1" s="91"/>
      <c r="D1" s="91"/>
      <c r="E1" s="91"/>
      <c r="F1" s="125" t="s">
        <v>154</v>
      </c>
      <c r="G1" s="125"/>
      <c r="H1" s="125"/>
      <c r="I1" s="91" t="s">
        <v>163</v>
      </c>
      <c r="J1" s="91"/>
      <c r="K1" s="91"/>
      <c r="L1" s="91"/>
      <c r="M1" s="97" t="s">
        <v>115</v>
      </c>
      <c r="N1" s="95" t="s">
        <v>116</v>
      </c>
      <c r="O1" s="95"/>
      <c r="P1" s="95"/>
      <c r="Q1" s="95"/>
      <c r="R1" s="189" t="s">
        <v>117</v>
      </c>
      <c r="S1" s="189"/>
      <c r="T1" s="189"/>
      <c r="U1" s="189" t="s">
        <v>118</v>
      </c>
      <c r="V1" s="189"/>
      <c r="W1" s="108"/>
    </row>
    <row r="2" spans="1:23" ht="18.75" customHeight="1">
      <c r="A2" s="121" t="s">
        <v>45</v>
      </c>
      <c r="B2" s="121"/>
      <c r="C2" s="121"/>
      <c r="D2" s="121"/>
      <c r="E2" s="121"/>
      <c r="F2" s="125"/>
      <c r="G2" s="125"/>
      <c r="H2" s="125"/>
      <c r="I2" s="91"/>
      <c r="J2" s="91"/>
      <c r="K2" s="91"/>
      <c r="L2" s="91"/>
      <c r="M2" s="92"/>
      <c r="N2" s="86"/>
      <c r="O2" s="86"/>
      <c r="P2" s="86"/>
      <c r="Q2" s="86"/>
      <c r="R2" s="86" t="s">
        <v>119</v>
      </c>
      <c r="S2" s="86" t="s">
        <v>120</v>
      </c>
      <c r="T2" s="86"/>
      <c r="U2" s="86" t="s">
        <v>119</v>
      </c>
      <c r="V2" s="86" t="s">
        <v>120</v>
      </c>
      <c r="W2" s="87"/>
    </row>
    <row r="3" spans="1:23" ht="21.75" customHeight="1">
      <c r="A3" s="91" t="s">
        <v>162</v>
      </c>
      <c r="B3" s="91"/>
      <c r="C3" s="91"/>
      <c r="D3" s="91"/>
      <c r="E3" s="91"/>
      <c r="F3" s="125" t="s">
        <v>155</v>
      </c>
      <c r="G3" s="125"/>
      <c r="H3" s="125"/>
      <c r="I3" s="91" t="s">
        <v>237</v>
      </c>
      <c r="J3" s="91"/>
      <c r="K3" s="91"/>
      <c r="L3" s="91"/>
      <c r="M3" s="93"/>
      <c r="N3" s="88"/>
      <c r="O3" s="88"/>
      <c r="P3" s="88"/>
      <c r="Q3" s="88"/>
      <c r="R3" s="88"/>
      <c r="S3" s="88" t="s">
        <v>121</v>
      </c>
      <c r="T3" s="88"/>
      <c r="U3" s="88"/>
      <c r="V3" s="88" t="s">
        <v>121</v>
      </c>
      <c r="W3" s="89"/>
    </row>
    <row r="4" spans="1:23" ht="29.25" customHeight="1">
      <c r="A4" s="121" t="s">
        <v>46</v>
      </c>
      <c r="B4" s="121"/>
      <c r="C4" s="121"/>
      <c r="D4" s="121"/>
      <c r="E4" s="121"/>
      <c r="F4" s="125"/>
      <c r="G4" s="125"/>
      <c r="H4" s="125"/>
      <c r="I4" s="91"/>
      <c r="J4" s="91"/>
      <c r="K4" s="91"/>
      <c r="L4" s="91"/>
      <c r="M4" s="9"/>
      <c r="N4" s="186" t="s">
        <v>122</v>
      </c>
      <c r="O4" s="186"/>
      <c r="P4" s="186"/>
      <c r="Q4" s="186"/>
      <c r="R4" s="7"/>
      <c r="S4" s="83"/>
      <c r="T4" s="85"/>
      <c r="U4" s="7"/>
      <c r="V4" s="83"/>
      <c r="W4" s="84"/>
    </row>
    <row r="5" spans="1:23" ht="18" customHeight="1">
      <c r="A5" s="202" t="s">
        <v>184</v>
      </c>
      <c r="B5" s="202"/>
      <c r="C5" s="202"/>
      <c r="D5" s="202"/>
      <c r="E5" s="202"/>
      <c r="F5" s="125" t="s">
        <v>156</v>
      </c>
      <c r="G5" s="125"/>
      <c r="H5" s="125"/>
      <c r="I5" s="91" t="s">
        <v>163</v>
      </c>
      <c r="J5" s="91"/>
      <c r="K5" s="91"/>
      <c r="L5" s="91"/>
      <c r="M5" s="9"/>
      <c r="N5" s="187" t="s">
        <v>123</v>
      </c>
      <c r="O5" s="187"/>
      <c r="P5" s="187"/>
      <c r="Q5" s="187"/>
      <c r="R5" s="7">
        <v>4</v>
      </c>
      <c r="S5" s="83">
        <v>110000</v>
      </c>
      <c r="T5" s="85"/>
      <c r="U5" s="7"/>
      <c r="V5" s="83"/>
      <c r="W5" s="84"/>
    </row>
    <row r="6" spans="1:23">
      <c r="A6" s="121" t="s">
        <v>47</v>
      </c>
      <c r="B6" s="121"/>
      <c r="C6" s="121"/>
      <c r="D6" s="121"/>
      <c r="E6" s="121"/>
      <c r="F6" s="125"/>
      <c r="G6" s="125"/>
      <c r="H6" s="125"/>
      <c r="I6" s="91"/>
      <c r="J6" s="91"/>
      <c r="K6" s="91"/>
      <c r="L6" s="91"/>
      <c r="M6" s="9"/>
      <c r="N6" s="187" t="s">
        <v>124</v>
      </c>
      <c r="O6" s="187"/>
      <c r="P6" s="187"/>
      <c r="Q6" s="187"/>
      <c r="R6" s="7">
        <v>73</v>
      </c>
      <c r="S6" s="83">
        <v>57450</v>
      </c>
      <c r="T6" s="85"/>
      <c r="U6" s="7">
        <v>16</v>
      </c>
      <c r="V6" s="83">
        <v>14750</v>
      </c>
      <c r="W6" s="84"/>
    </row>
    <row r="7" spans="1:2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188" t="s">
        <v>125</v>
      </c>
      <c r="O7" s="188"/>
      <c r="P7" s="188"/>
      <c r="Q7" s="188"/>
      <c r="R7" s="7"/>
      <c r="S7" s="83"/>
      <c r="T7" s="85"/>
      <c r="U7" s="7"/>
      <c r="V7" s="83"/>
      <c r="W7" s="84"/>
    </row>
    <row r="8" spans="1:23" ht="22.5">
      <c r="A8" s="118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187" t="s">
        <v>126</v>
      </c>
      <c r="O8" s="187"/>
      <c r="P8" s="187"/>
      <c r="Q8" s="187"/>
      <c r="R8" s="7">
        <v>5</v>
      </c>
      <c r="S8" s="83">
        <v>1940</v>
      </c>
      <c r="T8" s="85"/>
      <c r="U8" s="7">
        <v>3</v>
      </c>
      <c r="V8" s="83">
        <v>1220</v>
      </c>
      <c r="W8" s="84"/>
    </row>
    <row r="9" spans="1:23">
      <c r="A9" s="194" t="s">
        <v>152</v>
      </c>
      <c r="B9" s="194"/>
      <c r="C9" s="194"/>
      <c r="D9" s="194"/>
      <c r="E9" s="194"/>
      <c r="F9" s="137" t="s">
        <v>377</v>
      </c>
      <c r="G9" s="137"/>
      <c r="H9" s="137"/>
      <c r="I9" s="197" t="s">
        <v>386</v>
      </c>
      <c r="J9" s="197"/>
      <c r="K9" s="197"/>
      <c r="L9" s="197"/>
      <c r="M9" s="9"/>
      <c r="N9" s="187" t="s">
        <v>127</v>
      </c>
      <c r="O9" s="187"/>
      <c r="P9" s="187"/>
      <c r="Q9" s="187"/>
      <c r="R9" s="7">
        <v>3</v>
      </c>
      <c r="S9" s="83">
        <v>1890</v>
      </c>
      <c r="T9" s="85"/>
      <c r="U9" s="7">
        <v>5</v>
      </c>
      <c r="V9" s="83">
        <v>3150</v>
      </c>
      <c r="W9" s="84"/>
    </row>
    <row r="10" spans="1:23" ht="19.5" customHeight="1">
      <c r="A10" s="194" t="s">
        <v>151</v>
      </c>
      <c r="B10" s="194"/>
      <c r="C10" s="137" t="s">
        <v>164</v>
      </c>
      <c r="D10" s="137"/>
      <c r="E10" s="137"/>
      <c r="F10" s="137"/>
      <c r="G10" s="137"/>
      <c r="H10" s="137"/>
      <c r="I10" s="3"/>
      <c r="J10" s="3"/>
      <c r="K10" s="3"/>
      <c r="L10" s="3"/>
      <c r="M10" s="9"/>
      <c r="N10" s="188" t="s">
        <v>128</v>
      </c>
      <c r="O10" s="188"/>
      <c r="P10" s="188"/>
      <c r="Q10" s="188"/>
      <c r="R10" s="7"/>
      <c r="S10" s="83"/>
      <c r="T10" s="85"/>
      <c r="U10" s="7"/>
      <c r="V10" s="83"/>
      <c r="W10" s="84"/>
    </row>
    <row r="11" spans="1:23">
      <c r="A11" s="185" t="s">
        <v>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9"/>
      <c r="N11" s="191" t="s">
        <v>129</v>
      </c>
      <c r="O11" s="191"/>
      <c r="P11" s="191"/>
      <c r="Q11" s="191"/>
      <c r="R11" s="7">
        <v>6</v>
      </c>
      <c r="S11" s="83">
        <v>1125</v>
      </c>
      <c r="T11" s="85"/>
      <c r="U11" s="7">
        <v>1</v>
      </c>
      <c r="V11" s="83">
        <v>200</v>
      </c>
      <c r="W11" s="84"/>
    </row>
    <row r="12" spans="1:23" ht="20.100000000000001" customHeight="1">
      <c r="A12" s="189" t="s">
        <v>2</v>
      </c>
      <c r="B12" s="189" t="s">
        <v>36</v>
      </c>
      <c r="C12" s="189"/>
      <c r="D12" s="189"/>
      <c r="E12" s="189"/>
      <c r="F12" s="189" t="s">
        <v>5</v>
      </c>
      <c r="G12" s="189"/>
      <c r="H12" s="189" t="s">
        <v>34</v>
      </c>
      <c r="I12" s="189"/>
      <c r="J12" s="189"/>
      <c r="K12" s="189"/>
      <c r="L12" s="189"/>
      <c r="N12" s="1"/>
      <c r="O12" s="1"/>
      <c r="P12" s="1"/>
      <c r="Q12" s="1"/>
    </row>
    <row r="13" spans="1:23" ht="20.100000000000001" customHeight="1">
      <c r="A13" s="189"/>
      <c r="B13" s="189" t="s">
        <v>3</v>
      </c>
      <c r="C13" s="189"/>
      <c r="D13" s="189" t="s">
        <v>4</v>
      </c>
      <c r="E13" s="189"/>
      <c r="F13" s="189"/>
      <c r="G13" s="189"/>
      <c r="H13" s="189" t="s">
        <v>35</v>
      </c>
      <c r="I13" s="189"/>
      <c r="J13" s="189"/>
      <c r="K13" s="189"/>
      <c r="L13" s="189"/>
    </row>
    <row r="14" spans="1:23" ht="20.100000000000001" customHeight="1">
      <c r="A14" s="5" t="s">
        <v>6</v>
      </c>
      <c r="B14" s="7"/>
      <c r="C14" s="5"/>
      <c r="D14" s="94"/>
      <c r="E14" s="94"/>
      <c r="F14" s="196" t="str">
        <f t="shared" ref="F14:F40" si="0">IF(OR(B14="",D14=""),"",IF(ISERROR(D14/B14),IF(D14=0,0,""),D14/B14))</f>
        <v/>
      </c>
      <c r="G14" s="196"/>
      <c r="H14" s="94"/>
      <c r="I14" s="94"/>
      <c r="J14" s="94"/>
      <c r="K14" s="94"/>
      <c r="L14" s="94"/>
      <c r="M14" s="192" t="s">
        <v>115</v>
      </c>
      <c r="N14" s="189" t="s">
        <v>116</v>
      </c>
      <c r="O14" s="189"/>
      <c r="P14" s="189"/>
      <c r="Q14" s="189"/>
      <c r="R14" s="189" t="s">
        <v>117</v>
      </c>
      <c r="S14" s="189"/>
      <c r="T14" s="189"/>
      <c r="U14" s="189" t="s">
        <v>130</v>
      </c>
      <c r="V14" s="189" t="s">
        <v>69</v>
      </c>
      <c r="W14" s="108" t="s">
        <v>131</v>
      </c>
    </row>
    <row r="15" spans="1:23" ht="20.100000000000001" customHeight="1">
      <c r="A15" s="5" t="s">
        <v>7</v>
      </c>
      <c r="B15" s="5"/>
      <c r="C15" s="5"/>
      <c r="D15" s="189"/>
      <c r="E15" s="189"/>
      <c r="F15" s="196" t="str">
        <f t="shared" si="0"/>
        <v/>
      </c>
      <c r="G15" s="196"/>
      <c r="H15" s="94"/>
      <c r="I15" s="94"/>
      <c r="J15" s="94"/>
      <c r="K15" s="94"/>
      <c r="L15" s="94"/>
      <c r="M15" s="192"/>
      <c r="N15" s="189"/>
      <c r="O15" s="189"/>
      <c r="P15" s="189"/>
      <c r="Q15" s="189"/>
      <c r="R15" s="193" t="s">
        <v>130</v>
      </c>
      <c r="S15" s="189" t="s">
        <v>69</v>
      </c>
      <c r="T15" s="189" t="s">
        <v>131</v>
      </c>
      <c r="U15" s="189"/>
      <c r="V15" s="189"/>
      <c r="W15" s="108"/>
    </row>
    <row r="16" spans="1:23" ht="20.100000000000001" customHeight="1">
      <c r="A16" s="5" t="s">
        <v>8</v>
      </c>
      <c r="B16" s="21">
        <f>'Всего с субабонентами'!B16-Субабоненты!B16</f>
        <v>5934.9600000164628</v>
      </c>
      <c r="C16" s="21"/>
      <c r="D16" s="195">
        <f>'Всего с субабонентами'!D16:E16-Субабоненты!D16</f>
        <v>2824.0799999965475</v>
      </c>
      <c r="E16" s="195"/>
      <c r="F16" s="196">
        <f t="shared" si="0"/>
        <v>0.4758380848377603</v>
      </c>
      <c r="G16" s="196"/>
      <c r="H16" s="94"/>
      <c r="I16" s="94"/>
      <c r="J16" s="94"/>
      <c r="K16" s="94"/>
      <c r="L16" s="94"/>
      <c r="M16" s="192"/>
      <c r="N16" s="189"/>
      <c r="O16" s="189"/>
      <c r="P16" s="189"/>
      <c r="Q16" s="189"/>
      <c r="R16" s="193"/>
      <c r="S16" s="189"/>
      <c r="T16" s="189"/>
      <c r="U16" s="189"/>
      <c r="V16" s="189"/>
      <c r="W16" s="108"/>
    </row>
    <row r="17" spans="1:23" ht="20.100000000000001" customHeight="1">
      <c r="A17" s="5" t="s">
        <v>9</v>
      </c>
      <c r="B17" s="21">
        <f>'Всего с субабонентами'!B17-Субабоненты!B17</f>
        <v>5829.1199999936453</v>
      </c>
      <c r="C17" s="21"/>
      <c r="D17" s="195">
        <f>'Всего с субабонентами'!D17:E17-Субабоненты!D17</f>
        <v>2826.2399999919126</v>
      </c>
      <c r="E17" s="195"/>
      <c r="F17" s="196">
        <f t="shared" si="0"/>
        <v>0.48484848484762599</v>
      </c>
      <c r="G17" s="196"/>
      <c r="H17" s="94"/>
      <c r="I17" s="94"/>
      <c r="J17" s="94"/>
      <c r="K17" s="94"/>
      <c r="L17" s="94"/>
      <c r="M17" s="192"/>
      <c r="N17" s="189"/>
      <c r="O17" s="189"/>
      <c r="P17" s="189"/>
      <c r="Q17" s="189"/>
      <c r="R17" s="193"/>
      <c r="S17" s="189"/>
      <c r="T17" s="189"/>
      <c r="U17" s="189"/>
      <c r="V17" s="189"/>
      <c r="W17" s="108"/>
    </row>
    <row r="18" spans="1:23" ht="20.100000000000001" customHeight="1">
      <c r="A18" s="5" t="s">
        <v>10</v>
      </c>
      <c r="B18" s="21">
        <f>'Всего с субабонентами'!B18-Субабоненты!B18</f>
        <v>5923.4400000162168</v>
      </c>
      <c r="C18" s="21"/>
      <c r="D18" s="195">
        <f>'Всего с субабонентами'!D18:E18-Субабоненты!D18</f>
        <v>2831.7600000137872</v>
      </c>
      <c r="E18" s="195"/>
      <c r="F18" s="196">
        <f t="shared" si="0"/>
        <v>0.47806004619039522</v>
      </c>
      <c r="G18" s="196"/>
      <c r="H18" s="94"/>
      <c r="I18" s="94"/>
      <c r="J18" s="94"/>
      <c r="K18" s="94"/>
      <c r="L18" s="94"/>
      <c r="M18" s="192"/>
      <c r="N18" s="189"/>
      <c r="O18" s="189"/>
      <c r="P18" s="189"/>
      <c r="Q18" s="189"/>
      <c r="R18" s="193"/>
      <c r="S18" s="189"/>
      <c r="T18" s="189"/>
      <c r="U18" s="189"/>
      <c r="V18" s="189"/>
      <c r="W18" s="108"/>
    </row>
    <row r="19" spans="1:23" ht="20.100000000000001" customHeight="1">
      <c r="A19" s="5" t="s">
        <v>11</v>
      </c>
      <c r="B19" s="21">
        <f>'Всего с субабонентами'!B19-Субабоненты!B19</f>
        <v>5981.2799999866911</v>
      </c>
      <c r="C19" s="21"/>
      <c r="D19" s="195">
        <f>'Всего с субабонентами'!D19:E19-Субабоненты!D19</f>
        <v>2786.6399999893019</v>
      </c>
      <c r="E19" s="195"/>
      <c r="F19" s="196">
        <f t="shared" si="0"/>
        <v>0.46589358799379105</v>
      </c>
      <c r="G19" s="196"/>
      <c r="H19" s="94"/>
      <c r="I19" s="94"/>
      <c r="J19" s="94"/>
      <c r="K19" s="94"/>
      <c r="L19" s="94"/>
      <c r="M19" s="9"/>
      <c r="N19" s="186" t="s">
        <v>132</v>
      </c>
      <c r="O19" s="186"/>
      <c r="P19" s="186"/>
      <c r="Q19" s="186"/>
      <c r="R19" s="7"/>
      <c r="S19" s="7"/>
      <c r="T19" s="7"/>
      <c r="U19" s="7"/>
      <c r="V19" s="7"/>
      <c r="W19" s="8"/>
    </row>
    <row r="20" spans="1:23" ht="20.100000000000001" customHeight="1">
      <c r="A20" s="5" t="s">
        <v>12</v>
      </c>
      <c r="B20" s="21">
        <f>'Всего с субабонентами'!B20-Субабоненты!B20</f>
        <v>5919.8399999903813</v>
      </c>
      <c r="C20" s="21"/>
      <c r="D20" s="195">
        <f>'Всего с субабонентами'!D20:E20-Субабоненты!D20</f>
        <v>2758.3199999964791</v>
      </c>
      <c r="E20" s="195"/>
      <c r="F20" s="196">
        <f t="shared" si="0"/>
        <v>0.46594502554139317</v>
      </c>
      <c r="G20" s="196"/>
      <c r="H20" s="94"/>
      <c r="I20" s="94"/>
      <c r="J20" s="94"/>
      <c r="K20" s="94"/>
      <c r="L20" s="94"/>
      <c r="M20" s="9"/>
      <c r="N20" s="187" t="s">
        <v>133</v>
      </c>
      <c r="O20" s="187"/>
      <c r="P20" s="187"/>
      <c r="Q20" s="187"/>
      <c r="R20" s="7"/>
      <c r="S20" s="7">
        <v>1740</v>
      </c>
      <c r="T20" s="7"/>
      <c r="U20" s="7"/>
      <c r="V20" s="7">
        <v>500</v>
      </c>
      <c r="W20" s="8"/>
    </row>
    <row r="21" spans="1:23" ht="20.100000000000001" customHeight="1">
      <c r="A21" s="5" t="s">
        <v>13</v>
      </c>
      <c r="B21" s="21">
        <f>'Всего с субабонентами'!B21-Субабоненты!B21</f>
        <v>5850.2400000397929</v>
      </c>
      <c r="C21" s="21"/>
      <c r="D21" s="195">
        <f>'Всего с субабонентами'!D21:E21-Субабоненты!D21</f>
        <v>2896.7999999912536</v>
      </c>
      <c r="E21" s="195"/>
      <c r="F21" s="196">
        <f t="shared" si="0"/>
        <v>0.49515917295214379</v>
      </c>
      <c r="G21" s="196"/>
      <c r="H21" s="94"/>
      <c r="I21" s="94"/>
      <c r="J21" s="94"/>
      <c r="K21" s="94"/>
      <c r="L21" s="94"/>
      <c r="M21" s="9"/>
      <c r="N21" s="190" t="s">
        <v>134</v>
      </c>
      <c r="O21" s="190"/>
      <c r="P21" s="190"/>
      <c r="Q21" s="190"/>
      <c r="R21" s="7"/>
      <c r="S21" s="7">
        <v>3100</v>
      </c>
      <c r="T21" s="7"/>
      <c r="U21" s="7"/>
      <c r="V21" s="7">
        <v>1470</v>
      </c>
      <c r="W21" s="8"/>
    </row>
    <row r="22" spans="1:23" ht="20.100000000000001" customHeight="1">
      <c r="A22" s="5" t="s">
        <v>14</v>
      </c>
      <c r="B22" s="21">
        <f>'Всего с субабонентами'!B22-Субабоненты!B22</f>
        <v>5954.6399999636378</v>
      </c>
      <c r="C22" s="21"/>
      <c r="D22" s="195">
        <f>'Всего с субабонентами'!D22:E22-Субабоненты!D22</f>
        <v>2726.1600000063936</v>
      </c>
      <c r="E22" s="195"/>
      <c r="F22" s="196">
        <f t="shared" si="0"/>
        <v>0.45782112772947497</v>
      </c>
      <c r="G22" s="196"/>
      <c r="H22" s="94"/>
      <c r="I22" s="94"/>
      <c r="J22" s="94"/>
      <c r="K22" s="94"/>
      <c r="L22" s="94"/>
    </row>
    <row r="23" spans="1:23" ht="20.100000000000001" customHeight="1">
      <c r="A23" s="5" t="s">
        <v>15</v>
      </c>
      <c r="B23" s="21">
        <f>'Всего с субабонентами'!B23-Субабоненты!B23</f>
        <v>6205.6800000093517</v>
      </c>
      <c r="C23" s="21"/>
      <c r="D23" s="195">
        <f>'Всего с субабонентами'!D23:E23-Субабоненты!D23</f>
        <v>2792.1600000070839</v>
      </c>
      <c r="E23" s="195"/>
      <c r="F23" s="196">
        <f t="shared" si="0"/>
        <v>0.44993618749321207</v>
      </c>
      <c r="G23" s="196"/>
      <c r="H23" s="94"/>
      <c r="I23" s="94"/>
      <c r="J23" s="94"/>
      <c r="K23" s="94"/>
      <c r="L23" s="94"/>
    </row>
    <row r="24" spans="1:23" ht="20.100000000000001" customHeight="1">
      <c r="A24" s="5" t="s">
        <v>16</v>
      </c>
      <c r="B24" s="21">
        <f>'Всего с субабонентами'!B24-Субабоненты!B24</f>
        <v>6264.4799999986844</v>
      </c>
      <c r="C24" s="21"/>
      <c r="D24" s="195">
        <f>'Всего с субабонентами'!D24:E24-Субабоненты!D24</f>
        <v>2734.3199999934313</v>
      </c>
      <c r="E24" s="195"/>
      <c r="F24" s="196">
        <f t="shared" si="0"/>
        <v>0.43647996322025223</v>
      </c>
      <c r="G24" s="196"/>
      <c r="H24" s="94"/>
      <c r="I24" s="94"/>
      <c r="J24" s="94"/>
      <c r="K24" s="94"/>
      <c r="L24" s="94"/>
      <c r="N24" s="120" t="s">
        <v>135</v>
      </c>
      <c r="O24" s="120"/>
      <c r="P24" s="120"/>
      <c r="Q24" s="120"/>
      <c r="R24" s="120"/>
      <c r="S24" s="120"/>
      <c r="T24" s="120"/>
      <c r="U24" s="120"/>
      <c r="V24" s="120"/>
    </row>
    <row r="25" spans="1:23" ht="20.100000000000001" customHeight="1">
      <c r="A25" s="5" t="s">
        <v>17</v>
      </c>
      <c r="B25" s="21">
        <f>'Всего с субабонентами'!B25-Субабоненты!B25</f>
        <v>6145.6800000027215</v>
      </c>
      <c r="C25" s="21"/>
      <c r="D25" s="195">
        <f>'Всего с субабонентами'!D25:E25-Субабоненты!D25</f>
        <v>2541.3600000042152</v>
      </c>
      <c r="E25" s="195"/>
      <c r="F25" s="196">
        <f t="shared" si="0"/>
        <v>0.41351974069640623</v>
      </c>
      <c r="G25" s="196"/>
      <c r="H25" s="94"/>
      <c r="I25" s="94"/>
      <c r="J25" s="94"/>
      <c r="K25" s="94"/>
      <c r="L25" s="94"/>
      <c r="N25" s="17" t="s">
        <v>136</v>
      </c>
      <c r="O25" s="120" t="s">
        <v>137</v>
      </c>
      <c r="P25" s="120"/>
      <c r="Q25" s="120"/>
      <c r="R25" s="120"/>
      <c r="S25" s="120"/>
      <c r="T25" s="120"/>
      <c r="U25" s="120"/>
      <c r="V25" s="120"/>
    </row>
    <row r="26" spans="1:23" ht="20.100000000000001" customHeight="1">
      <c r="A26" s="5" t="s">
        <v>18</v>
      </c>
      <c r="B26" s="21">
        <f>'Всего с субабонентами'!B26-Субабоненты!B26</f>
        <v>6343.2000000096195</v>
      </c>
      <c r="C26" s="21"/>
      <c r="D26" s="195">
        <f>'Всего с субабонентами'!D26:E26-Субабоненты!D26</f>
        <v>2899.6799999951691</v>
      </c>
      <c r="E26" s="195"/>
      <c r="F26" s="196">
        <f t="shared" si="0"/>
        <v>0.45713204691492804</v>
      </c>
      <c r="G26" s="196"/>
      <c r="H26" s="94"/>
      <c r="I26" s="94"/>
      <c r="J26" s="94"/>
      <c r="K26" s="94"/>
      <c r="L26" s="94"/>
      <c r="N26" s="17" t="s">
        <v>138</v>
      </c>
      <c r="O26" s="120" t="s">
        <v>188</v>
      </c>
      <c r="P26" s="120"/>
      <c r="Q26" s="120"/>
      <c r="R26" s="120"/>
      <c r="S26" s="120"/>
      <c r="T26" s="120"/>
      <c r="U26" s="120"/>
      <c r="V26" s="120"/>
    </row>
    <row r="27" spans="1:23" ht="20.100000000000001" customHeight="1">
      <c r="A27" s="5" t="s">
        <v>19</v>
      </c>
      <c r="B27" s="21">
        <f>'Всего с субабонентами'!B27-Субабоненты!B27</f>
        <v>6408.000000005768</v>
      </c>
      <c r="C27" s="21"/>
      <c r="D27" s="195">
        <f>'Всего с субабонентами'!D27:E27-Субабоненты!D27</f>
        <v>2907.6000000036174</v>
      </c>
      <c r="E27" s="195"/>
      <c r="F27" s="196">
        <f t="shared" si="0"/>
        <v>0.45374531835221599</v>
      </c>
      <c r="G27" s="196"/>
      <c r="H27" s="94"/>
      <c r="I27" s="94"/>
      <c r="J27" s="94"/>
      <c r="K27" s="94"/>
      <c r="L27" s="94"/>
      <c r="N27" s="17" t="s">
        <v>139</v>
      </c>
      <c r="O27" s="120" t="s">
        <v>140</v>
      </c>
      <c r="P27" s="120"/>
      <c r="Q27" s="120"/>
      <c r="R27" s="120"/>
      <c r="S27" s="120"/>
      <c r="T27" s="120"/>
      <c r="U27" s="120"/>
      <c r="V27" s="120"/>
    </row>
    <row r="28" spans="1:23" ht="20.100000000000001" customHeight="1">
      <c r="A28" s="5" t="s">
        <v>20</v>
      </c>
      <c r="B28" s="21">
        <f>'Всего с субабонентами'!B28-Субабоненты!B28</f>
        <v>6327.8399999707744</v>
      </c>
      <c r="C28" s="21"/>
      <c r="D28" s="195">
        <f>'Всего с субабонентами'!D28:E28-Субабоненты!D28</f>
        <v>2941.6799999958812</v>
      </c>
      <c r="E28" s="195"/>
      <c r="F28" s="196">
        <f t="shared" si="0"/>
        <v>0.46487901084879951</v>
      </c>
      <c r="G28" s="196"/>
      <c r="H28" s="94"/>
      <c r="I28" s="94"/>
      <c r="J28" s="94"/>
      <c r="K28" s="94"/>
      <c r="L28" s="94"/>
      <c r="N28" s="17"/>
      <c r="O28" s="120" t="s">
        <v>141</v>
      </c>
      <c r="P28" s="120"/>
      <c r="Q28" s="120"/>
      <c r="R28" s="120"/>
      <c r="S28" s="120"/>
      <c r="T28" s="120"/>
      <c r="U28" s="120"/>
      <c r="V28" s="120"/>
    </row>
    <row r="29" spans="1:23" ht="20.100000000000001" customHeight="1">
      <c r="A29" s="5" t="s">
        <v>21</v>
      </c>
      <c r="B29" s="21">
        <f>'Всего с субабонентами'!B29-Субабоненты!B29</f>
        <v>6407.52000002567</v>
      </c>
      <c r="C29" s="21"/>
      <c r="D29" s="195">
        <f>'Всего с субабонентами'!D29:E29-Субабоненты!D29</f>
        <v>2884.0799999971068</v>
      </c>
      <c r="E29" s="195"/>
      <c r="F29" s="196">
        <f t="shared" si="0"/>
        <v>0.45010862236646199</v>
      </c>
      <c r="G29" s="196"/>
      <c r="H29" s="94"/>
      <c r="I29" s="94"/>
      <c r="J29" s="94"/>
      <c r="K29" s="94"/>
      <c r="L29" s="94"/>
      <c r="N29" s="17"/>
      <c r="O29" s="120" t="s">
        <v>142</v>
      </c>
      <c r="P29" s="120"/>
      <c r="Q29" s="120"/>
      <c r="R29" s="120"/>
      <c r="S29" s="120"/>
      <c r="T29" s="120"/>
      <c r="U29" s="120"/>
      <c r="V29" s="120"/>
    </row>
    <row r="30" spans="1:23" ht="20.100000000000001" customHeight="1">
      <c r="A30" s="5" t="s">
        <v>22</v>
      </c>
      <c r="B30" s="21">
        <f>'Всего с субабонентами'!B30-Субабоненты!B30</f>
        <v>6381.8399999853227</v>
      </c>
      <c r="C30" s="21"/>
      <c r="D30" s="195">
        <f>'Всего с субабонентами'!D30:E30-Субабоненты!D30</f>
        <v>2843.7600000213479</v>
      </c>
      <c r="E30" s="195"/>
      <c r="F30" s="196">
        <f t="shared" si="0"/>
        <v>0.44560189538250539</v>
      </c>
      <c r="G30" s="196"/>
      <c r="H30" s="94"/>
      <c r="I30" s="94"/>
      <c r="J30" s="94"/>
      <c r="K30" s="94"/>
      <c r="L30" s="94"/>
      <c r="N30" s="17" t="s">
        <v>143</v>
      </c>
      <c r="O30" s="120" t="s">
        <v>144</v>
      </c>
      <c r="P30" s="120"/>
      <c r="Q30" s="120"/>
      <c r="R30" s="120"/>
      <c r="S30" s="120"/>
      <c r="T30" s="120"/>
      <c r="U30" s="120"/>
      <c r="V30" s="120"/>
    </row>
    <row r="31" spans="1:23" ht="20.100000000000001" customHeight="1">
      <c r="A31" s="5" t="s">
        <v>23</v>
      </c>
      <c r="B31" s="21">
        <f>'Всего с субабонентами'!B31-Субабоненты!B31</f>
        <v>6456.2400000133039</v>
      </c>
      <c r="C31" s="21"/>
      <c r="D31" s="195">
        <f>'Всего с субабонентами'!D31:E31-Субабоненты!D31</f>
        <v>2924.6399999794221</v>
      </c>
      <c r="E31" s="195"/>
      <c r="F31" s="196">
        <f t="shared" si="0"/>
        <v>0.45299431247496924</v>
      </c>
      <c r="G31" s="196"/>
      <c r="H31" s="94"/>
      <c r="I31" s="94"/>
      <c r="J31" s="94"/>
      <c r="K31" s="94"/>
      <c r="L31" s="94"/>
      <c r="N31" s="17"/>
      <c r="O31" s="120" t="s">
        <v>145</v>
      </c>
      <c r="P31" s="120"/>
      <c r="Q31" s="120"/>
      <c r="R31" s="120"/>
      <c r="S31" s="120"/>
      <c r="T31" s="120"/>
      <c r="U31" s="120"/>
      <c r="V31" s="120"/>
    </row>
    <row r="32" spans="1:23" ht="20.100000000000001" customHeight="1">
      <c r="A32" s="5" t="s">
        <v>24</v>
      </c>
      <c r="B32" s="21">
        <f>'Всего с субабонентами'!B32-Субабоненты!B32</f>
        <v>6494.8799999959647</v>
      </c>
      <c r="C32" s="21"/>
      <c r="D32" s="195">
        <f>'Всего с субабонентами'!D32:E32-Субабоненты!D32</f>
        <v>2865.1199999979781</v>
      </c>
      <c r="E32" s="195"/>
      <c r="F32" s="196">
        <f t="shared" si="0"/>
        <v>0.44113517108857409</v>
      </c>
      <c r="G32" s="196"/>
      <c r="H32" s="94"/>
      <c r="I32" s="94"/>
      <c r="J32" s="94"/>
      <c r="K32" s="94"/>
      <c r="L32" s="94"/>
      <c r="N32" s="17" t="s">
        <v>146</v>
      </c>
      <c r="O32" s="120" t="s">
        <v>147</v>
      </c>
      <c r="P32" s="120"/>
      <c r="Q32" s="120"/>
      <c r="R32" s="120"/>
      <c r="S32" s="120"/>
      <c r="T32" s="120"/>
      <c r="U32" s="120"/>
      <c r="V32" s="120"/>
    </row>
    <row r="33" spans="1:24" ht="20.100000000000001" customHeight="1">
      <c r="A33" s="5" t="s">
        <v>25</v>
      </c>
      <c r="B33" s="21">
        <f>'Всего с субабонентами'!B33-Субабоненты!B33</f>
        <v>6318.7199999831591</v>
      </c>
      <c r="C33" s="21"/>
      <c r="D33" s="195">
        <f>'Всего с субабонентами'!D33:E33-Субабоненты!D33</f>
        <v>2869.9200000143719</v>
      </c>
      <c r="E33" s="195"/>
      <c r="F33" s="196">
        <f t="shared" si="0"/>
        <v>0.4541932543334759</v>
      </c>
      <c r="G33" s="196"/>
      <c r="H33" s="94"/>
      <c r="I33" s="94"/>
      <c r="J33" s="94"/>
      <c r="K33" s="94"/>
      <c r="L33" s="94"/>
      <c r="N33" s="17" t="s">
        <v>148</v>
      </c>
      <c r="O33" s="120" t="s">
        <v>149</v>
      </c>
      <c r="P33" s="120"/>
      <c r="Q33" s="120"/>
      <c r="R33" s="120"/>
      <c r="S33" s="120"/>
      <c r="T33" s="120"/>
      <c r="U33" s="120"/>
      <c r="V33" s="120"/>
    </row>
    <row r="34" spans="1:24" ht="20.100000000000001" customHeight="1">
      <c r="A34" s="5" t="s">
        <v>26</v>
      </c>
      <c r="B34" s="21">
        <f>'Всего с субабонентами'!B34-Субабоненты!B34</f>
        <v>6082.0800000364898</v>
      </c>
      <c r="C34" s="21"/>
      <c r="D34" s="195">
        <f>'Всего с субабонентами'!D34:E34-Субабоненты!D34</f>
        <v>2679.1199999904393</v>
      </c>
      <c r="E34" s="195"/>
      <c r="F34" s="196">
        <f t="shared" si="0"/>
        <v>0.44049404150789956</v>
      </c>
      <c r="G34" s="196"/>
      <c r="H34" s="94"/>
      <c r="I34" s="94"/>
      <c r="J34" s="94"/>
      <c r="K34" s="94"/>
      <c r="L34" s="94"/>
    </row>
    <row r="35" spans="1:24" ht="20.100000000000001" customHeight="1">
      <c r="A35" s="5" t="s">
        <v>27</v>
      </c>
      <c r="B35" s="21">
        <f>'Всего с субабонентами'!B35-Субабоненты!B35</f>
        <v>6019.1999999647578</v>
      </c>
      <c r="C35" s="21"/>
      <c r="D35" s="195">
        <f>'Всего с субабонентами'!D35:E35-Субабоненты!D35</f>
        <v>2484.7199999970826</v>
      </c>
      <c r="E35" s="195"/>
      <c r="F35" s="196">
        <f t="shared" si="0"/>
        <v>0.41279904306413318</v>
      </c>
      <c r="G35" s="196"/>
      <c r="H35" s="94"/>
      <c r="I35" s="94"/>
      <c r="J35" s="94"/>
      <c r="K35" s="94"/>
      <c r="L35" s="94"/>
    </row>
    <row r="36" spans="1:24" ht="20.100000000000001" customHeight="1">
      <c r="A36" s="5" t="s">
        <v>28</v>
      </c>
      <c r="B36" s="21">
        <f>'Всего с субабонентами'!B36-Субабоненты!B36</f>
        <v>5859.8399999943922</v>
      </c>
      <c r="C36" s="21"/>
      <c r="D36" s="195">
        <f>'Всего с субабонентами'!D36:E36-Субабоненты!D36</f>
        <v>2580.000000018731</v>
      </c>
      <c r="E36" s="195"/>
      <c r="F36" s="196">
        <f t="shared" si="0"/>
        <v>0.44028505898133741</v>
      </c>
      <c r="G36" s="196"/>
      <c r="H36" s="94"/>
      <c r="I36" s="94"/>
      <c r="J36" s="94"/>
      <c r="K36" s="94"/>
      <c r="L36" s="94"/>
    </row>
    <row r="37" spans="1:24" ht="20.100000000000001" customHeight="1">
      <c r="A37" s="5" t="s">
        <v>29</v>
      </c>
      <c r="B37" s="21">
        <f>'Всего с субабонентами'!B37-Субабоненты!B37</f>
        <v>5902.8000000188058</v>
      </c>
      <c r="C37" s="21"/>
      <c r="D37" s="195">
        <f>'Всего с субабонентами'!D37:E37-Субабоненты!D37</f>
        <v>2609.2799999980798</v>
      </c>
      <c r="E37" s="195"/>
      <c r="F37" s="196">
        <f t="shared" si="0"/>
        <v>0.44204106525543246</v>
      </c>
      <c r="G37" s="196"/>
      <c r="H37" s="94"/>
      <c r="I37" s="94"/>
      <c r="J37" s="94"/>
      <c r="K37" s="94"/>
      <c r="L37" s="94"/>
    </row>
    <row r="38" spans="1:24" ht="20.100000000000001" customHeight="1">
      <c r="A38" s="5" t="s">
        <v>30</v>
      </c>
      <c r="B38" s="21">
        <f>'Всего с субабонентами'!B38-Субабоненты!B38</f>
        <v>6124.799999969764</v>
      </c>
      <c r="C38" s="21"/>
      <c r="D38" s="195">
        <f>'Всего с субабонентами'!D38:E38-Субабоненты!D38</f>
        <v>2816.8799999996509</v>
      </c>
      <c r="E38" s="195"/>
      <c r="F38" s="196">
        <f t="shared" si="0"/>
        <v>0.45991379310566172</v>
      </c>
      <c r="G38" s="196"/>
      <c r="H38" s="94"/>
      <c r="I38" s="94"/>
      <c r="J38" s="94"/>
      <c r="K38" s="94"/>
      <c r="L38" s="94"/>
    </row>
    <row r="39" spans="1:24" ht="20.100000000000001" customHeight="1">
      <c r="A39" s="5" t="s">
        <v>31</v>
      </c>
      <c r="B39" s="21">
        <f>'Всего с субабонентами'!B39-Субабоненты!B39</f>
        <v>6156.9600000170794</v>
      </c>
      <c r="C39" s="21"/>
      <c r="D39" s="195">
        <f>'Всего с субабонентами'!D39:E39-Субабоненты!D39</f>
        <v>2796.2399999915988</v>
      </c>
      <c r="E39" s="195"/>
      <c r="F39" s="196">
        <f t="shared" si="0"/>
        <v>0.45415919544447941</v>
      </c>
      <c r="G39" s="196"/>
      <c r="H39" s="94"/>
      <c r="I39" s="94"/>
      <c r="J39" s="94"/>
      <c r="K39" s="94"/>
      <c r="L39" s="94"/>
      <c r="P39" s="151" t="s">
        <v>150</v>
      </c>
      <c r="Q39" s="151"/>
      <c r="R39" s="151"/>
      <c r="S39" s="150" t="s">
        <v>375</v>
      </c>
      <c r="T39" s="150"/>
      <c r="U39" s="150"/>
      <c r="V39" s="150"/>
      <c r="W39" s="150"/>
      <c r="X39" s="150"/>
    </row>
    <row r="40" spans="1:24" ht="20.100000000000001" customHeight="1">
      <c r="A40" s="5" t="s">
        <v>32</v>
      </c>
      <c r="B40" s="21">
        <f>SUM(B15:B39)</f>
        <v>147293.28000000847</v>
      </c>
      <c r="C40" s="21"/>
      <c r="D40" s="195">
        <f>SUM(D15:E39)</f>
        <v>66820.559999990874</v>
      </c>
      <c r="E40" s="195"/>
      <c r="F40" s="196">
        <f t="shared" si="0"/>
        <v>0.45365654156107482</v>
      </c>
      <c r="G40" s="196"/>
      <c r="H40" s="94"/>
      <c r="I40" s="94"/>
      <c r="J40" s="94"/>
      <c r="K40" s="94"/>
      <c r="L40" s="94"/>
    </row>
    <row r="41" spans="1:24" ht="20.100000000000001" customHeight="1">
      <c r="A41" s="6" t="s">
        <v>33</v>
      </c>
      <c r="B41" s="27"/>
      <c r="C41" s="27"/>
      <c r="D41" s="89"/>
      <c r="E41" s="93"/>
      <c r="F41" s="206"/>
      <c r="G41" s="207"/>
      <c r="H41" s="104"/>
      <c r="I41" s="208"/>
      <c r="J41" s="208"/>
      <c r="K41" s="208"/>
      <c r="L41" s="208"/>
    </row>
    <row r="42" spans="1:24" ht="20.100000000000001" customHeight="1">
      <c r="A42" s="192" t="s">
        <v>2</v>
      </c>
      <c r="B42" s="108" t="s">
        <v>37</v>
      </c>
      <c r="C42" s="109"/>
      <c r="D42" s="192"/>
      <c r="E42" s="108" t="s">
        <v>40</v>
      </c>
      <c r="F42" s="109"/>
      <c r="G42" s="109"/>
      <c r="H42" s="109"/>
      <c r="I42" s="192"/>
      <c r="J42" s="98" t="s">
        <v>5</v>
      </c>
      <c r="K42" s="107"/>
      <c r="L42" s="107"/>
    </row>
    <row r="43" spans="1:24" ht="44.25" customHeight="1">
      <c r="A43" s="192"/>
      <c r="B43" s="189" t="s">
        <v>38</v>
      </c>
      <c r="C43" s="189"/>
      <c r="D43" s="5" t="s">
        <v>39</v>
      </c>
      <c r="E43" s="108" t="s">
        <v>41</v>
      </c>
      <c r="F43" s="109"/>
      <c r="G43" s="192"/>
      <c r="H43" s="108" t="s">
        <v>42</v>
      </c>
      <c r="I43" s="192"/>
      <c r="J43" s="89"/>
      <c r="K43" s="106"/>
      <c r="L43" s="106"/>
    </row>
    <row r="44" spans="1:24" ht="20.100000000000001" customHeight="1">
      <c r="A44" s="4" t="s">
        <v>153</v>
      </c>
      <c r="B44" s="198">
        <f>SUM(B24:B26)</f>
        <v>18753.360000011024</v>
      </c>
      <c r="C44" s="199"/>
      <c r="D44" s="21">
        <f>SUM(D24:E26)</f>
        <v>8175.3599999928156</v>
      </c>
      <c r="E44" s="198">
        <f>B44/3</f>
        <v>6251.1200000036742</v>
      </c>
      <c r="F44" s="203"/>
      <c r="G44" s="199"/>
      <c r="H44" s="198">
        <f>D44/3</f>
        <v>2725.1199999976052</v>
      </c>
      <c r="I44" s="199"/>
      <c r="J44" s="200">
        <f>H44/E44</f>
        <v>0.43594107935793963</v>
      </c>
      <c r="K44" s="201"/>
      <c r="L44" s="201"/>
    </row>
    <row r="45" spans="1:24" ht="20.100000000000001" customHeight="1">
      <c r="A45" s="4" t="s">
        <v>43</v>
      </c>
      <c r="B45" s="198">
        <f>SUM(B33:B36)</f>
        <v>24279.839999978802</v>
      </c>
      <c r="C45" s="199"/>
      <c r="D45" s="21">
        <f>SUM(D33:E36)</f>
        <v>10613.760000020626</v>
      </c>
      <c r="E45" s="198">
        <f>B45/4</f>
        <v>6069.9599999947004</v>
      </c>
      <c r="F45" s="203"/>
      <c r="G45" s="199"/>
      <c r="H45" s="198">
        <f>D45/4</f>
        <v>2653.4400000051564</v>
      </c>
      <c r="I45" s="199"/>
      <c r="J45" s="200">
        <f>H45/E45</f>
        <v>0.43714291362833907</v>
      </c>
      <c r="K45" s="201"/>
      <c r="L45" s="201"/>
    </row>
    <row r="46" spans="1:24" ht="20.100000000000001" customHeight="1">
      <c r="A46" s="4" t="s">
        <v>44</v>
      </c>
      <c r="B46" s="198">
        <f>SUM(B16:B39)</f>
        <v>147293.28000000847</v>
      </c>
      <c r="C46" s="199"/>
      <c r="D46" s="21">
        <f>SUM(D16:E39)</f>
        <v>66820.559999990874</v>
      </c>
      <c r="E46" s="198">
        <f>B46/24</f>
        <v>6137.2200000003531</v>
      </c>
      <c r="F46" s="203"/>
      <c r="G46" s="199"/>
      <c r="H46" s="198">
        <f>D46/24</f>
        <v>2784.1899999996199</v>
      </c>
      <c r="I46" s="199"/>
      <c r="J46" s="200">
        <f>H46/E46</f>
        <v>0.45365654156107482</v>
      </c>
      <c r="K46" s="201"/>
      <c r="L46" s="201"/>
    </row>
    <row r="47" spans="1:24" ht="20.100000000000001" customHeight="1"/>
    <row r="48" spans="1:24" ht="20.100000000000001" customHeight="1"/>
    <row r="49" spans="3:9" ht="20.100000000000001" customHeight="1"/>
    <row r="50" spans="3:9" ht="20.100000000000001" customHeight="1">
      <c r="C50" s="96" t="s">
        <v>194</v>
      </c>
      <c r="D50" s="96"/>
      <c r="E50" s="96"/>
      <c r="F50" s="96"/>
      <c r="G50" s="96"/>
      <c r="H50" s="96"/>
      <c r="I50" s="96"/>
    </row>
    <row r="51" spans="3:9" ht="20.100000000000001" customHeight="1"/>
  </sheetData>
  <mergeCells count="189">
    <mergeCell ref="J46:L46"/>
    <mergeCell ref="J42:L43"/>
    <mergeCell ref="A1:E1"/>
    <mergeCell ref="A2:E2"/>
    <mergeCell ref="A3:E3"/>
    <mergeCell ref="A4:E4"/>
    <mergeCell ref="A5:E5"/>
    <mergeCell ref="A6:E6"/>
    <mergeCell ref="B46:C46"/>
    <mergeCell ref="E46:G46"/>
    <mergeCell ref="H46:I46"/>
    <mergeCell ref="E42:I42"/>
    <mergeCell ref="E43:G43"/>
    <mergeCell ref="H43:I43"/>
    <mergeCell ref="E44:G44"/>
    <mergeCell ref="H44:I44"/>
    <mergeCell ref="H41:L41"/>
    <mergeCell ref="B42:D42"/>
    <mergeCell ref="B44:C44"/>
    <mergeCell ref="B45:C45"/>
    <mergeCell ref="J44:L44"/>
    <mergeCell ref="J45:L45"/>
    <mergeCell ref="D41:E41"/>
    <mergeCell ref="E45:G45"/>
    <mergeCell ref="H45:I45"/>
    <mergeCell ref="F41:G41"/>
    <mergeCell ref="H35:L35"/>
    <mergeCell ref="H36:L36"/>
    <mergeCell ref="H37:L37"/>
    <mergeCell ref="H38:L38"/>
    <mergeCell ref="H39:L39"/>
    <mergeCell ref="H40:L40"/>
    <mergeCell ref="H29:L29"/>
    <mergeCell ref="H30:L30"/>
    <mergeCell ref="H31:L31"/>
    <mergeCell ref="H32:L32"/>
    <mergeCell ref="H33:L33"/>
    <mergeCell ref="H34:L34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H14:L14"/>
    <mergeCell ref="H15:L15"/>
    <mergeCell ref="H16:L16"/>
    <mergeCell ref="H17:L17"/>
    <mergeCell ref="H18:L18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H28:L28"/>
    <mergeCell ref="D22:E22"/>
    <mergeCell ref="F27:G27"/>
    <mergeCell ref="F28:G28"/>
    <mergeCell ref="F34:G34"/>
    <mergeCell ref="D30:E30"/>
    <mergeCell ref="D31:E31"/>
    <mergeCell ref="D32:E32"/>
    <mergeCell ref="D23:E23"/>
    <mergeCell ref="D24:E24"/>
    <mergeCell ref="F23:G23"/>
    <mergeCell ref="F24:G24"/>
    <mergeCell ref="F25:G25"/>
    <mergeCell ref="F26:G26"/>
    <mergeCell ref="F33:G33"/>
    <mergeCell ref="A7:L7"/>
    <mergeCell ref="F12:G13"/>
    <mergeCell ref="H12:L12"/>
    <mergeCell ref="I9:L9"/>
    <mergeCell ref="F9:H9"/>
    <mergeCell ref="A9:E9"/>
    <mergeCell ref="A8:L8"/>
    <mergeCell ref="D25:E25"/>
    <mergeCell ref="D26:E26"/>
    <mergeCell ref="D14:E14"/>
    <mergeCell ref="D15:E15"/>
    <mergeCell ref="D16:E16"/>
    <mergeCell ref="D17:E17"/>
    <mergeCell ref="D18:E18"/>
    <mergeCell ref="D19:E19"/>
    <mergeCell ref="D20:E20"/>
    <mergeCell ref="F14:G14"/>
    <mergeCell ref="F15:G15"/>
    <mergeCell ref="F16:G16"/>
    <mergeCell ref="F17:G17"/>
    <mergeCell ref="F22:G22"/>
    <mergeCell ref="F18:G18"/>
    <mergeCell ref="F19:G19"/>
    <mergeCell ref="F20:G20"/>
    <mergeCell ref="C50:I50"/>
    <mergeCell ref="A10:B10"/>
    <mergeCell ref="C10:H10"/>
    <mergeCell ref="A11:L11"/>
    <mergeCell ref="H13:L13"/>
    <mergeCell ref="A12:A13"/>
    <mergeCell ref="B13:C13"/>
    <mergeCell ref="D13:E13"/>
    <mergeCell ref="B12:E12"/>
    <mergeCell ref="A42:A43"/>
    <mergeCell ref="B43:C43"/>
    <mergeCell ref="D27:E27"/>
    <mergeCell ref="D28:E28"/>
    <mergeCell ref="D40:E40"/>
    <mergeCell ref="D33:E33"/>
    <mergeCell ref="D34:E34"/>
    <mergeCell ref="D35:E35"/>
    <mergeCell ref="D36:E36"/>
    <mergeCell ref="D38:E38"/>
    <mergeCell ref="D39:E39"/>
    <mergeCell ref="D37:E37"/>
    <mergeCell ref="D29:E29"/>
    <mergeCell ref="F21:G21"/>
    <mergeCell ref="D21:E21"/>
    <mergeCell ref="N20:Q20"/>
    <mergeCell ref="N21:Q21"/>
    <mergeCell ref="N10:Q10"/>
    <mergeCell ref="N11:Q11"/>
    <mergeCell ref="M14:M18"/>
    <mergeCell ref="N14:Q18"/>
    <mergeCell ref="R14:T14"/>
    <mergeCell ref="T15:T18"/>
    <mergeCell ref="S15:S18"/>
    <mergeCell ref="R15:R18"/>
    <mergeCell ref="S10:T10"/>
    <mergeCell ref="S11:T11"/>
    <mergeCell ref="N8:Q8"/>
    <mergeCell ref="N9:Q9"/>
    <mergeCell ref="M1:M3"/>
    <mergeCell ref="N1:Q3"/>
    <mergeCell ref="R1:T1"/>
    <mergeCell ref="S8:T8"/>
    <mergeCell ref="S9:T9"/>
    <mergeCell ref="S7:T7"/>
    <mergeCell ref="N19:Q19"/>
    <mergeCell ref="U1:W1"/>
    <mergeCell ref="R2:R3"/>
    <mergeCell ref="U2:U3"/>
    <mergeCell ref="S2:T2"/>
    <mergeCell ref="S3:T3"/>
    <mergeCell ref="V2:W2"/>
    <mergeCell ref="V3:W3"/>
    <mergeCell ref="F5:H6"/>
    <mergeCell ref="I5:L6"/>
    <mergeCell ref="F3:H4"/>
    <mergeCell ref="I3:L4"/>
    <mergeCell ref="F1:H2"/>
    <mergeCell ref="I1:L2"/>
    <mergeCell ref="S4:T4"/>
    <mergeCell ref="S5:T5"/>
    <mergeCell ref="S6:T6"/>
    <mergeCell ref="N4:Q4"/>
    <mergeCell ref="N5:Q5"/>
    <mergeCell ref="N6:Q6"/>
    <mergeCell ref="V8:W8"/>
    <mergeCell ref="V9:W9"/>
    <mergeCell ref="V10:W10"/>
    <mergeCell ref="V11:W11"/>
    <mergeCell ref="V4:W4"/>
    <mergeCell ref="V5:W5"/>
    <mergeCell ref="V6:W6"/>
    <mergeCell ref="V7:W7"/>
    <mergeCell ref="S39:X39"/>
    <mergeCell ref="U14:U18"/>
    <mergeCell ref="V14:V18"/>
    <mergeCell ref="W14:W18"/>
    <mergeCell ref="O30:V30"/>
    <mergeCell ref="O31:V31"/>
    <mergeCell ref="O32:V32"/>
    <mergeCell ref="O33:V33"/>
    <mergeCell ref="P39:R39"/>
    <mergeCell ref="N24:V24"/>
    <mergeCell ref="O25:V25"/>
    <mergeCell ref="O26:V26"/>
    <mergeCell ref="O27:V27"/>
    <mergeCell ref="O28:V28"/>
    <mergeCell ref="O29:V29"/>
    <mergeCell ref="N7:Q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75" orientation="portrait" verticalDpi="180" r:id="rId1"/>
  <headerFooter alignWithMargins="0"/>
  <rowBreaks count="1" manualBreakCount="1">
    <brk id="50" max="22" man="1"/>
  </rowBreaks>
  <colBreaks count="1" manualBreakCount="1">
    <brk id="12" max="4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9" sqref="P29"/>
    </sheetView>
  </sheetViews>
  <sheetFormatPr defaultRowHeight="12.7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Z52"/>
  <sheetViews>
    <sheetView view="pageBreakPreview" topLeftCell="A16" zoomScale="75" zoomScaleNormal="75" zoomScaleSheetLayoutView="50" workbookViewId="0">
      <selection activeCell="L37" sqref="L37"/>
    </sheetView>
  </sheetViews>
  <sheetFormatPr defaultRowHeight="18.75"/>
  <cols>
    <col min="1" max="1" width="11.140625" style="2" customWidth="1"/>
    <col min="2" max="2" width="14" style="2" customWidth="1"/>
    <col min="3" max="3" width="15.7109375" style="2" customWidth="1"/>
    <col min="4" max="4" width="12" style="2" customWidth="1"/>
    <col min="5" max="5" width="5.42578125" style="2" customWidth="1"/>
    <col min="6" max="6" width="15.140625" style="2" customWidth="1"/>
    <col min="7" max="7" width="14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14062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206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30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207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239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41" t="s">
        <v>50</v>
      </c>
      <c r="B13" s="111" t="s">
        <v>56</v>
      </c>
      <c r="C13" s="112"/>
      <c r="D13" s="145" t="s">
        <v>198</v>
      </c>
      <c r="E13" s="146"/>
      <c r="F13" s="111" t="s">
        <v>59</v>
      </c>
      <c r="G13" s="112"/>
      <c r="H13" s="14" t="s">
        <v>199</v>
      </c>
      <c r="I13" s="139" t="s">
        <v>5</v>
      </c>
      <c r="J13" s="111" t="s">
        <v>60</v>
      </c>
      <c r="K13" s="141"/>
      <c r="L13" s="13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42"/>
      <c r="B14" s="114" t="s">
        <v>57</v>
      </c>
      <c r="C14" s="115"/>
      <c r="D14" s="116" t="s">
        <v>225</v>
      </c>
      <c r="E14" s="117"/>
      <c r="F14" s="114" t="s">
        <v>57</v>
      </c>
      <c r="G14" s="115"/>
      <c r="H14" s="15" t="s">
        <v>225</v>
      </c>
      <c r="I14" s="140"/>
      <c r="J14" s="114" t="s">
        <v>61</v>
      </c>
      <c r="K14" s="142"/>
      <c r="L14" s="13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18.75" customHeight="1">
      <c r="A15" s="142"/>
      <c r="B15" s="134" t="s">
        <v>58</v>
      </c>
      <c r="C15" s="138"/>
      <c r="D15" s="143">
        <v>18000</v>
      </c>
      <c r="E15" s="144"/>
      <c r="F15" s="134" t="s">
        <v>58</v>
      </c>
      <c r="G15" s="138"/>
      <c r="H15" s="16">
        <v>18000</v>
      </c>
      <c r="I15" s="140"/>
      <c r="J15" s="134" t="s">
        <v>62</v>
      </c>
      <c r="K15" s="135"/>
      <c r="L15" s="13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30.75" customHeight="1">
      <c r="A16" s="142"/>
      <c r="B16" s="12" t="s">
        <v>51</v>
      </c>
      <c r="C16" s="12" t="s">
        <v>53</v>
      </c>
      <c r="D16" s="12" t="s">
        <v>54</v>
      </c>
      <c r="E16" s="127"/>
      <c r="F16" s="12" t="s">
        <v>51</v>
      </c>
      <c r="G16" s="12" t="s">
        <v>53</v>
      </c>
      <c r="H16" s="10" t="s">
        <v>54</v>
      </c>
      <c r="I16" s="140"/>
      <c r="J16" s="127" t="s">
        <v>63</v>
      </c>
      <c r="K16" s="129" t="s">
        <v>64</v>
      </c>
      <c r="L16" s="13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42"/>
      <c r="B17" s="12" t="s">
        <v>52</v>
      </c>
      <c r="C17" s="20" t="s">
        <v>51</v>
      </c>
      <c r="D17" s="20" t="s">
        <v>55</v>
      </c>
      <c r="E17" s="128"/>
      <c r="F17" s="20" t="s">
        <v>52</v>
      </c>
      <c r="G17" s="77" t="s">
        <v>51</v>
      </c>
      <c r="H17" s="11" t="s">
        <v>55</v>
      </c>
      <c r="I17" s="155"/>
      <c r="J17" s="154"/>
      <c r="K17" s="130"/>
      <c r="L17" s="13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23" t="s">
        <v>7</v>
      </c>
      <c r="B18" s="82">
        <v>9983.2999999999993</v>
      </c>
      <c r="C18" s="25"/>
      <c r="D18" s="24"/>
      <c r="E18" s="78"/>
      <c r="F18" s="82">
        <v>5090.6310000000003</v>
      </c>
      <c r="G18" s="25"/>
      <c r="H18" s="24"/>
      <c r="I18" s="26"/>
      <c r="J18" s="23"/>
      <c r="K18" s="39">
        <v>6.4</v>
      </c>
      <c r="L18" s="28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23" t="s">
        <v>8</v>
      </c>
      <c r="B19" s="82">
        <v>9983.4590000000007</v>
      </c>
      <c r="C19" s="25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0.15900000000146974</v>
      </c>
      <c r="D19" s="24">
        <f t="shared" ref="D19:D42" si="1">IF(C19="","",C19*$D$15)</f>
        <v>2862.0000000264554</v>
      </c>
      <c r="E19" s="78"/>
      <c r="F19" s="82">
        <v>5090.7160000000003</v>
      </c>
      <c r="G19" s="25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8.500000000003638E-2</v>
      </c>
      <c r="H19" s="24">
        <f t="shared" ref="H19:H42" si="3">IF(G19="","",G19*$H$15)</f>
        <v>1530.0000000006548</v>
      </c>
      <c r="I19" s="26">
        <f t="shared" ref="I19:I42" si="4">IF(H19="","",IF(D19="","",IF(AND(H19=0,D19=0),0,H19/D19)))</f>
        <v>0.53459119496384067</v>
      </c>
      <c r="J19" s="23"/>
      <c r="K19" s="80">
        <v>6.4</v>
      </c>
      <c r="L19" s="28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23" t="s">
        <v>9</v>
      </c>
      <c r="B20" s="82">
        <v>9983.6239999999998</v>
      </c>
      <c r="C20" s="25">
        <f t="shared" si="0"/>
        <v>0.16499999999905413</v>
      </c>
      <c r="D20" s="24">
        <f t="shared" si="1"/>
        <v>2969.9999999829743</v>
      </c>
      <c r="E20" s="78"/>
      <c r="F20" s="82">
        <v>5090.8059999999996</v>
      </c>
      <c r="G20" s="25">
        <f t="shared" si="2"/>
        <v>8.9999999999236024E-2</v>
      </c>
      <c r="H20" s="24">
        <f t="shared" si="3"/>
        <v>1619.9999999862484</v>
      </c>
      <c r="I20" s="26">
        <f t="shared" si="4"/>
        <v>0.54545454545304217</v>
      </c>
      <c r="J20" s="23"/>
      <c r="K20" s="80">
        <v>6.4</v>
      </c>
      <c r="L20" s="28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23" t="s">
        <v>10</v>
      </c>
      <c r="B21" s="82">
        <v>9983.7900000000009</v>
      </c>
      <c r="C21" s="25">
        <f t="shared" si="0"/>
        <v>0.16600000000107684</v>
      </c>
      <c r="D21" s="24">
        <f t="shared" si="1"/>
        <v>2988.0000000193832</v>
      </c>
      <c r="E21" s="78"/>
      <c r="F21" s="82">
        <v>5090.8950000000004</v>
      </c>
      <c r="G21" s="25">
        <f t="shared" si="2"/>
        <v>8.9000000000851287E-2</v>
      </c>
      <c r="H21" s="24">
        <f t="shared" si="3"/>
        <v>1602.0000000153232</v>
      </c>
      <c r="I21" s="26">
        <f t="shared" si="4"/>
        <v>0.53614457831490325</v>
      </c>
      <c r="J21" s="23"/>
      <c r="K21" s="80">
        <v>6.4</v>
      </c>
      <c r="L21" s="28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23" t="s">
        <v>11</v>
      </c>
      <c r="B22" s="82">
        <v>9983.9490000000005</v>
      </c>
      <c r="C22" s="25">
        <f t="shared" si="0"/>
        <v>0.15899999999965075</v>
      </c>
      <c r="D22" s="24">
        <f t="shared" si="1"/>
        <v>2861.9999999937136</v>
      </c>
      <c r="E22" s="78"/>
      <c r="F22" s="82">
        <v>5090.9790000000003</v>
      </c>
      <c r="G22" s="25">
        <f t="shared" si="2"/>
        <v>8.3999999999832653E-2</v>
      </c>
      <c r="H22" s="24">
        <f t="shared" si="3"/>
        <v>1511.9999999969878</v>
      </c>
      <c r="I22" s="26">
        <f t="shared" si="4"/>
        <v>0.52830188679256074</v>
      </c>
      <c r="J22" s="23"/>
      <c r="K22" s="80">
        <v>6.4</v>
      </c>
      <c r="L22" s="28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23" t="s">
        <v>12</v>
      </c>
      <c r="B23" s="82">
        <v>9984.1149999999998</v>
      </c>
      <c r="C23" s="25">
        <f t="shared" si="0"/>
        <v>0.16599999999925785</v>
      </c>
      <c r="D23" s="24">
        <f t="shared" si="1"/>
        <v>2987.9999999866413</v>
      </c>
      <c r="E23" s="78"/>
      <c r="F23" s="82">
        <v>5091.0659999999998</v>
      </c>
      <c r="G23" s="25">
        <f t="shared" si="2"/>
        <v>8.6999999999534339E-2</v>
      </c>
      <c r="H23" s="24">
        <f t="shared" si="3"/>
        <v>1565.9999999916181</v>
      </c>
      <c r="I23" s="26">
        <f t="shared" si="4"/>
        <v>0.52409638554170657</v>
      </c>
      <c r="J23" s="23"/>
      <c r="K23" s="80">
        <v>6.4</v>
      </c>
      <c r="L23" s="28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23" t="s">
        <v>13</v>
      </c>
      <c r="B24" s="82">
        <v>9984.2790000000005</v>
      </c>
      <c r="C24" s="25">
        <f t="shared" si="0"/>
        <v>0.16400000000066939</v>
      </c>
      <c r="D24" s="24">
        <f t="shared" si="1"/>
        <v>2952.000000012049</v>
      </c>
      <c r="E24" s="78"/>
      <c r="F24" s="82">
        <v>5091.1549999999997</v>
      </c>
      <c r="G24" s="25">
        <f t="shared" si="2"/>
        <v>8.8999999999941792E-2</v>
      </c>
      <c r="H24" s="24">
        <f t="shared" si="3"/>
        <v>1601.9999999989523</v>
      </c>
      <c r="I24" s="26">
        <f t="shared" si="4"/>
        <v>0.54268292682669839</v>
      </c>
      <c r="J24" s="23"/>
      <c r="K24" s="80">
        <v>6.4</v>
      </c>
      <c r="L24" s="28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23" t="s">
        <v>14</v>
      </c>
      <c r="B25" s="82">
        <v>9984.4439999999995</v>
      </c>
      <c r="C25" s="25">
        <f t="shared" si="0"/>
        <v>0.16499999999905413</v>
      </c>
      <c r="D25" s="24">
        <f t="shared" si="1"/>
        <v>2969.9999999829743</v>
      </c>
      <c r="E25" s="78"/>
      <c r="F25" s="82">
        <v>5091.2380000000003</v>
      </c>
      <c r="G25" s="25">
        <f t="shared" si="2"/>
        <v>8.3000000000538421E-2</v>
      </c>
      <c r="H25" s="24">
        <f t="shared" si="3"/>
        <v>1494.0000000096916</v>
      </c>
      <c r="I25" s="26">
        <f t="shared" si="4"/>
        <v>0.5030303030364498</v>
      </c>
      <c r="J25" s="23"/>
      <c r="K25" s="80">
        <v>6.4</v>
      </c>
      <c r="L25" s="28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23" t="s">
        <v>15</v>
      </c>
      <c r="B26" s="82">
        <v>9984.616</v>
      </c>
      <c r="C26" s="25">
        <f t="shared" si="0"/>
        <v>0.17200000000048021</v>
      </c>
      <c r="D26" s="24">
        <f t="shared" si="1"/>
        <v>3096.0000000086438</v>
      </c>
      <c r="E26" s="78"/>
      <c r="F26" s="82">
        <v>5091.3190000000004</v>
      </c>
      <c r="G26" s="25">
        <f t="shared" si="2"/>
        <v>8.1000000000130967E-2</v>
      </c>
      <c r="H26" s="24">
        <f t="shared" si="3"/>
        <v>1458.0000000023574</v>
      </c>
      <c r="I26" s="26">
        <f t="shared" si="4"/>
        <v>0.47093023255758615</v>
      </c>
      <c r="J26" s="23"/>
      <c r="K26" s="80">
        <v>6.4</v>
      </c>
      <c r="L26" s="28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23" t="s">
        <v>16</v>
      </c>
      <c r="B27" s="82">
        <v>9984.8109999999997</v>
      </c>
      <c r="C27" s="25">
        <f t="shared" si="0"/>
        <v>0.19499999999970896</v>
      </c>
      <c r="D27" s="24">
        <f t="shared" si="1"/>
        <v>3509.9999999947613</v>
      </c>
      <c r="E27" s="78"/>
      <c r="F27" s="82">
        <v>5091.4110000000001</v>
      </c>
      <c r="G27" s="25">
        <f t="shared" si="2"/>
        <v>9.1999999999643478E-2</v>
      </c>
      <c r="H27" s="24">
        <f t="shared" si="3"/>
        <v>1655.9999999935826</v>
      </c>
      <c r="I27" s="26">
        <f t="shared" si="4"/>
        <v>0.47179487179374763</v>
      </c>
      <c r="J27" s="23"/>
      <c r="K27" s="80">
        <v>6.4</v>
      </c>
      <c r="L27" s="28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23" t="s">
        <v>17</v>
      </c>
      <c r="B28" s="82">
        <v>9985.009</v>
      </c>
      <c r="C28" s="25">
        <f t="shared" si="0"/>
        <v>0.19800000000032014</v>
      </c>
      <c r="D28" s="24">
        <f t="shared" si="1"/>
        <v>3564.0000000057626</v>
      </c>
      <c r="E28" s="78"/>
      <c r="F28" s="82">
        <v>5091.5039999999999</v>
      </c>
      <c r="G28" s="25">
        <f t="shared" si="2"/>
        <v>9.2999999999847205E-2</v>
      </c>
      <c r="H28" s="24">
        <f t="shared" si="3"/>
        <v>1673.9999999972497</v>
      </c>
      <c r="I28" s="26">
        <f t="shared" si="4"/>
        <v>0.46969696969543856</v>
      </c>
      <c r="J28" s="23"/>
      <c r="K28" s="80">
        <v>6.4</v>
      </c>
      <c r="L28" s="28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23" t="s">
        <v>18</v>
      </c>
      <c r="B29" s="82">
        <v>9985.2080000000005</v>
      </c>
      <c r="C29" s="25">
        <f t="shared" si="0"/>
        <v>0.19900000000052387</v>
      </c>
      <c r="D29" s="24">
        <f t="shared" si="1"/>
        <v>3582.0000000094296</v>
      </c>
      <c r="E29" s="78"/>
      <c r="F29" s="82">
        <v>5091.6019999999999</v>
      </c>
      <c r="G29" s="25">
        <f t="shared" si="2"/>
        <v>9.7999999999956344E-2</v>
      </c>
      <c r="H29" s="24">
        <f t="shared" si="3"/>
        <v>1763.9999999992142</v>
      </c>
      <c r="I29" s="26">
        <f t="shared" si="4"/>
        <v>0.49246231155627318</v>
      </c>
      <c r="J29" s="23"/>
      <c r="K29" s="39">
        <v>6.3</v>
      </c>
      <c r="L29" s="28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23" t="s">
        <v>19</v>
      </c>
      <c r="B30" s="82">
        <v>9985.4040000000005</v>
      </c>
      <c r="C30" s="25">
        <f t="shared" si="0"/>
        <v>0.19599999999991269</v>
      </c>
      <c r="D30" s="24">
        <f t="shared" si="1"/>
        <v>3527.9999999984284</v>
      </c>
      <c r="E30" s="78"/>
      <c r="F30" s="82">
        <v>5091.7</v>
      </c>
      <c r="G30" s="25">
        <f t="shared" si="2"/>
        <v>9.7999999999956344E-2</v>
      </c>
      <c r="H30" s="24">
        <f t="shared" si="3"/>
        <v>1763.9999999992142</v>
      </c>
      <c r="I30" s="26">
        <f t="shared" si="4"/>
        <v>0.5</v>
      </c>
      <c r="J30" s="23"/>
      <c r="K30" s="80">
        <v>6.3</v>
      </c>
      <c r="L30" s="28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23" t="s">
        <v>20</v>
      </c>
      <c r="B31" s="82">
        <v>9985.5949999999993</v>
      </c>
      <c r="C31" s="25">
        <f t="shared" si="0"/>
        <v>0.19099999999889405</v>
      </c>
      <c r="D31" s="24">
        <f t="shared" si="1"/>
        <v>3437.999999980093</v>
      </c>
      <c r="E31" s="78"/>
      <c r="F31" s="82">
        <v>5091.7969999999996</v>
      </c>
      <c r="G31" s="25">
        <f t="shared" si="2"/>
        <v>9.6999999999752617E-2</v>
      </c>
      <c r="H31" s="24">
        <f t="shared" si="3"/>
        <v>1745.9999999955471</v>
      </c>
      <c r="I31" s="26">
        <f t="shared" si="4"/>
        <v>0.50785340314300664</v>
      </c>
      <c r="J31" s="23"/>
      <c r="K31" s="80">
        <v>6.3</v>
      </c>
      <c r="L31" s="28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23" t="s">
        <v>21</v>
      </c>
      <c r="B32" s="82">
        <v>9985.8070000000007</v>
      </c>
      <c r="C32" s="25">
        <f t="shared" si="0"/>
        <v>0.21200000000135333</v>
      </c>
      <c r="D32" s="24">
        <f t="shared" si="1"/>
        <v>3816.0000000243599</v>
      </c>
      <c r="E32" s="78"/>
      <c r="F32" s="82">
        <v>5091.9049999999997</v>
      </c>
      <c r="G32" s="25">
        <f t="shared" si="2"/>
        <v>0.10800000000017462</v>
      </c>
      <c r="H32" s="24">
        <f t="shared" si="3"/>
        <v>1944.0000000031432</v>
      </c>
      <c r="I32" s="26">
        <f t="shared" si="4"/>
        <v>0.50943396226172255</v>
      </c>
      <c r="J32" s="23"/>
      <c r="K32" s="80">
        <v>6.3</v>
      </c>
      <c r="L32" s="28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23" t="s">
        <v>22</v>
      </c>
      <c r="B33" s="82">
        <v>9986.02</v>
      </c>
      <c r="C33" s="25">
        <f t="shared" si="0"/>
        <v>0.21299999999973807</v>
      </c>
      <c r="D33" s="24">
        <f t="shared" si="1"/>
        <v>3833.9999999952852</v>
      </c>
      <c r="E33" s="78"/>
      <c r="F33" s="82">
        <v>5092.0110000000004</v>
      </c>
      <c r="G33" s="25">
        <f t="shared" si="2"/>
        <v>0.10600000000067666</v>
      </c>
      <c r="H33" s="24">
        <f t="shared" si="3"/>
        <v>1908.00000001218</v>
      </c>
      <c r="I33" s="26">
        <f t="shared" si="4"/>
        <v>0.49765258216341324</v>
      </c>
      <c r="J33" s="23"/>
      <c r="K33" s="80">
        <v>6.3</v>
      </c>
      <c r="L33" s="28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23" t="s">
        <v>23</v>
      </c>
      <c r="B34" s="82">
        <v>9986.241</v>
      </c>
      <c r="C34" s="25">
        <f t="shared" si="0"/>
        <v>0.22099999999954889</v>
      </c>
      <c r="D34" s="24">
        <f t="shared" si="1"/>
        <v>3977.99999999188</v>
      </c>
      <c r="E34" s="78"/>
      <c r="F34" s="82">
        <v>5092.1170000000002</v>
      </c>
      <c r="G34" s="25">
        <f t="shared" si="2"/>
        <v>0.10599999999976717</v>
      </c>
      <c r="H34" s="24">
        <f t="shared" si="3"/>
        <v>1907.999999995809</v>
      </c>
      <c r="I34" s="26">
        <f t="shared" si="4"/>
        <v>0.47963800904969928</v>
      </c>
      <c r="J34" s="23"/>
      <c r="K34" s="80">
        <v>6.3</v>
      </c>
      <c r="L34" s="28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23" t="s">
        <v>24</v>
      </c>
      <c r="B35" s="82">
        <v>9986.4570000000003</v>
      </c>
      <c r="C35" s="25">
        <f t="shared" si="0"/>
        <v>0.21600000000034925</v>
      </c>
      <c r="D35" s="24">
        <f t="shared" si="1"/>
        <v>3888.0000000062864</v>
      </c>
      <c r="E35" s="78"/>
      <c r="F35" s="82">
        <v>5092.2269999999999</v>
      </c>
      <c r="G35" s="25">
        <f t="shared" si="2"/>
        <v>0.10999999999967258</v>
      </c>
      <c r="H35" s="24">
        <f t="shared" si="3"/>
        <v>1979.9999999941065</v>
      </c>
      <c r="I35" s="26">
        <f t="shared" si="4"/>
        <v>0.50925925925692006</v>
      </c>
      <c r="J35" s="23"/>
      <c r="K35" s="80">
        <v>6.3</v>
      </c>
      <c r="L35" s="28"/>
      <c r="M35" s="9"/>
      <c r="N35" s="94" t="s">
        <v>169</v>
      </c>
      <c r="O35" s="94"/>
      <c r="P35" s="94">
        <v>0.4</v>
      </c>
      <c r="Q35" s="94"/>
      <c r="R35" s="94">
        <v>320</v>
      </c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23" t="s">
        <v>25</v>
      </c>
      <c r="B36" s="82">
        <v>9986.6589999999997</v>
      </c>
      <c r="C36" s="25">
        <f t="shared" si="0"/>
        <v>0.20199999999931606</v>
      </c>
      <c r="D36" s="24">
        <f t="shared" si="1"/>
        <v>3635.9999999876891</v>
      </c>
      <c r="E36" s="78"/>
      <c r="F36" s="82">
        <v>5092.3270000000002</v>
      </c>
      <c r="G36" s="25">
        <f t="shared" si="2"/>
        <v>0.1000000000003638</v>
      </c>
      <c r="H36" s="24">
        <f t="shared" si="3"/>
        <v>1800.0000000065484</v>
      </c>
      <c r="I36" s="26">
        <f t="shared" si="4"/>
        <v>0.49504950495397221</v>
      </c>
      <c r="J36" s="23"/>
      <c r="K36" s="80">
        <v>6.3</v>
      </c>
      <c r="L36" s="28"/>
      <c r="M36" s="9"/>
      <c r="N36" s="94" t="s">
        <v>168</v>
      </c>
      <c r="O36" s="94"/>
      <c r="P36" s="99">
        <v>6</v>
      </c>
      <c r="Q36" s="99"/>
      <c r="R36" s="94">
        <v>870</v>
      </c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23" t="s">
        <v>26</v>
      </c>
      <c r="B37" s="82">
        <v>9986.8760000000002</v>
      </c>
      <c r="C37" s="25">
        <f t="shared" si="0"/>
        <v>0.21700000000055297</v>
      </c>
      <c r="D37" s="24">
        <f t="shared" si="1"/>
        <v>3906.0000000099535</v>
      </c>
      <c r="E37" s="78"/>
      <c r="F37" s="82">
        <v>5092.4319999999998</v>
      </c>
      <c r="G37" s="25">
        <f t="shared" si="2"/>
        <v>0.10499999999956344</v>
      </c>
      <c r="H37" s="24">
        <f t="shared" si="3"/>
        <v>1889.999999992142</v>
      </c>
      <c r="I37" s="26">
        <f t="shared" si="4"/>
        <v>0.48387096773869065</v>
      </c>
      <c r="J37" s="23"/>
      <c r="K37" s="80">
        <v>6.3</v>
      </c>
      <c r="L37" s="28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23" t="s">
        <v>27</v>
      </c>
      <c r="B38" s="82">
        <v>9987.09</v>
      </c>
      <c r="C38" s="25">
        <f t="shared" si="0"/>
        <v>0.21399999999994179</v>
      </c>
      <c r="D38" s="24">
        <f t="shared" si="1"/>
        <v>3851.9999999989523</v>
      </c>
      <c r="E38" s="78"/>
      <c r="F38" s="82">
        <v>5092.5349999999999</v>
      </c>
      <c r="G38" s="25">
        <f t="shared" si="2"/>
        <v>0.10300000000006548</v>
      </c>
      <c r="H38" s="24">
        <f t="shared" si="3"/>
        <v>1854.0000000011787</v>
      </c>
      <c r="I38" s="26">
        <f t="shared" si="4"/>
        <v>0.4813084112153902</v>
      </c>
      <c r="J38" s="23"/>
      <c r="K38" s="39">
        <v>6.4</v>
      </c>
      <c r="L38" s="28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23" t="s">
        <v>28</v>
      </c>
      <c r="B39" s="82">
        <v>9987.31</v>
      </c>
      <c r="C39" s="25">
        <f t="shared" si="0"/>
        <v>0.21999999999934516</v>
      </c>
      <c r="D39" s="24">
        <f t="shared" si="1"/>
        <v>3959.9999999882129</v>
      </c>
      <c r="E39" s="78"/>
      <c r="F39" s="82">
        <v>5092.6490000000003</v>
      </c>
      <c r="G39" s="25">
        <f t="shared" si="2"/>
        <v>0.11400000000048749</v>
      </c>
      <c r="H39" s="24">
        <f t="shared" si="3"/>
        <v>2052.0000000087748</v>
      </c>
      <c r="I39" s="26">
        <f t="shared" si="4"/>
        <v>0.5181818181855764</v>
      </c>
      <c r="J39" s="23"/>
      <c r="K39" s="80">
        <v>6.4</v>
      </c>
      <c r="L39" s="28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23" t="s">
        <v>29</v>
      </c>
      <c r="B40" s="82">
        <v>9987.5259999999998</v>
      </c>
      <c r="C40" s="25">
        <f t="shared" si="0"/>
        <v>0.21600000000034925</v>
      </c>
      <c r="D40" s="24">
        <f t="shared" si="1"/>
        <v>3888.0000000062864</v>
      </c>
      <c r="E40" s="78"/>
      <c r="F40" s="82">
        <v>5092.76</v>
      </c>
      <c r="G40" s="25">
        <f t="shared" si="2"/>
        <v>0.11099999999987631</v>
      </c>
      <c r="H40" s="24">
        <f t="shared" si="3"/>
        <v>1997.9999999977736</v>
      </c>
      <c r="I40" s="26">
        <f t="shared" si="4"/>
        <v>0.5138888888874853</v>
      </c>
      <c r="J40" s="23"/>
      <c r="K40" s="80">
        <v>6.4</v>
      </c>
      <c r="L40" s="28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23" t="s">
        <v>30</v>
      </c>
      <c r="B41" s="82">
        <v>9987.73</v>
      </c>
      <c r="C41" s="25">
        <f t="shared" si="0"/>
        <v>0.20399999999972351</v>
      </c>
      <c r="D41" s="24">
        <f t="shared" si="1"/>
        <v>3671.9999999950232</v>
      </c>
      <c r="E41" s="78"/>
      <c r="F41" s="82">
        <v>5092.8670000000002</v>
      </c>
      <c r="G41" s="25">
        <f t="shared" si="2"/>
        <v>0.1069999999999709</v>
      </c>
      <c r="H41" s="24">
        <f t="shared" si="3"/>
        <v>1925.9999999994761</v>
      </c>
      <c r="I41" s="26">
        <f t="shared" si="4"/>
        <v>0.52450980392213686</v>
      </c>
      <c r="J41" s="23"/>
      <c r="K41" s="80">
        <v>6.4</v>
      </c>
      <c r="L41" s="28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23" t="s">
        <v>31</v>
      </c>
      <c r="B42" s="82">
        <v>9987.9249999999993</v>
      </c>
      <c r="C42" s="25">
        <f t="shared" si="0"/>
        <v>0.19499999999970896</v>
      </c>
      <c r="D42" s="24">
        <f t="shared" si="1"/>
        <v>3509.9999999947613</v>
      </c>
      <c r="E42" s="78"/>
      <c r="F42" s="82">
        <v>5092.9690000000001</v>
      </c>
      <c r="G42" s="25">
        <f t="shared" si="2"/>
        <v>0.10199999999986176</v>
      </c>
      <c r="H42" s="24">
        <f t="shared" si="3"/>
        <v>1835.9999999975116</v>
      </c>
      <c r="I42" s="26">
        <f t="shared" si="4"/>
        <v>0.52307692307699483</v>
      </c>
      <c r="J42" s="23"/>
      <c r="K42" s="80">
        <v>6.4</v>
      </c>
      <c r="L42" s="28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31.5" customHeight="1">
      <c r="A43" s="123" t="s">
        <v>70</v>
      </c>
      <c r="B43" s="123"/>
      <c r="C43" s="123"/>
      <c r="D43" s="24">
        <f>SUM(D18:D42)</f>
        <v>83250</v>
      </c>
      <c r="E43" s="23"/>
      <c r="F43" s="29"/>
      <c r="G43" s="36"/>
      <c r="H43" s="24">
        <f>SUM(H18:H42)</f>
        <v>42083.999999995285</v>
      </c>
      <c r="I43" s="26">
        <f>IF(AND(H43=0,D43=0),0,H43/D43)</f>
        <v>0.50551351351345686</v>
      </c>
      <c r="J43" s="23"/>
      <c r="K43" s="23"/>
      <c r="L43" s="28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32" t="s">
        <v>71</v>
      </c>
      <c r="B44" s="132"/>
      <c r="C44" s="132"/>
      <c r="D44" s="30"/>
      <c r="E44" s="30"/>
      <c r="F44" s="31"/>
      <c r="G44" s="23"/>
      <c r="H44" s="23"/>
      <c r="I44" s="23"/>
      <c r="J44" s="23"/>
      <c r="K44" s="23"/>
      <c r="L44" s="28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34"/>
      <c r="L45" s="34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10" t="s">
        <v>72</v>
      </c>
      <c r="B46" s="110"/>
      <c r="C46" s="110"/>
      <c r="D46" s="110"/>
      <c r="E46" s="110"/>
      <c r="F46" s="110"/>
      <c r="G46" s="133" t="s">
        <v>73</v>
      </c>
      <c r="H46" s="133"/>
      <c r="I46" s="133"/>
      <c r="J46" s="133"/>
      <c r="K46" s="133"/>
      <c r="L46" s="133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10" t="s">
        <v>74</v>
      </c>
      <c r="E47" s="110"/>
      <c r="F47" s="110"/>
      <c r="G47" s="33"/>
      <c r="H47" s="33"/>
      <c r="I47" s="33"/>
      <c r="J47" s="33"/>
      <c r="K47" s="33"/>
      <c r="L47" s="33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8" t="s">
        <v>76</v>
      </c>
      <c r="E48" s="148"/>
      <c r="F48" s="148"/>
      <c r="G48" s="32"/>
      <c r="H48" s="32"/>
      <c r="I48" s="32"/>
      <c r="J48" s="32"/>
      <c r="K48" s="32"/>
      <c r="L48" s="32"/>
    </row>
    <row r="49" spans="1:23" ht="22.5" customHeight="1">
      <c r="A49" s="119" t="s">
        <v>381</v>
      </c>
      <c r="B49" s="119"/>
      <c r="C49" s="119"/>
      <c r="D49" s="110" t="s">
        <v>74</v>
      </c>
      <c r="E49" s="110"/>
      <c r="F49" s="110"/>
      <c r="G49" s="32"/>
      <c r="H49" s="110" t="s">
        <v>191</v>
      </c>
      <c r="I49" s="110"/>
      <c r="J49" s="110"/>
      <c r="K49" s="110" t="s">
        <v>77</v>
      </c>
      <c r="L49" s="110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8" t="s">
        <v>76</v>
      </c>
      <c r="E50" s="148"/>
      <c r="F50" s="148"/>
      <c r="G50" s="37"/>
      <c r="H50" s="148" t="s">
        <v>75</v>
      </c>
      <c r="I50" s="148"/>
      <c r="J50" s="148"/>
      <c r="K50" s="148" t="s">
        <v>76</v>
      </c>
      <c r="L50" s="148"/>
      <c r="S50" s="147" t="s">
        <v>76</v>
      </c>
      <c r="T50" s="147"/>
    </row>
    <row r="51" spans="1:23" ht="20.100000000000001" customHeight="1">
      <c r="A51" s="119" t="s">
        <v>382</v>
      </c>
      <c r="B51" s="119"/>
      <c r="C51" s="119"/>
      <c r="D51" s="110" t="s">
        <v>74</v>
      </c>
      <c r="E51" s="110"/>
      <c r="F51" s="110"/>
      <c r="G51" s="32"/>
      <c r="H51" s="32"/>
      <c r="I51" s="32"/>
      <c r="J51" s="32"/>
      <c r="K51" s="32"/>
      <c r="L51" s="32"/>
    </row>
    <row r="52" spans="1:23" ht="20.100000000000001" customHeight="1">
      <c r="A52" s="148" t="s">
        <v>75</v>
      </c>
      <c r="B52" s="148"/>
      <c r="C52" s="148"/>
      <c r="D52" s="148" t="s">
        <v>76</v>
      </c>
      <c r="E52" s="148"/>
      <c r="F52" s="148"/>
      <c r="G52" s="35"/>
      <c r="H52" s="35"/>
      <c r="I52" s="32"/>
      <c r="J52" s="32"/>
      <c r="K52" s="32"/>
      <c r="L52" s="32"/>
    </row>
  </sheetData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Z52"/>
  <sheetViews>
    <sheetView view="pageBreakPreview" topLeftCell="A16" zoomScale="75" zoomScaleNormal="75" zoomScaleSheetLayoutView="50" workbookViewId="0">
      <selection activeCell="L31" sqref="L31"/>
    </sheetView>
  </sheetViews>
  <sheetFormatPr defaultRowHeight="18.75"/>
  <cols>
    <col min="1" max="1" width="11.140625" style="2" customWidth="1"/>
    <col min="2" max="2" width="14.28515625" style="2" customWidth="1"/>
    <col min="3" max="3" width="12.140625" style="2" customWidth="1"/>
    <col min="4" max="4" width="14" style="2" customWidth="1"/>
    <col min="5" max="5" width="5.42578125" style="2" customWidth="1"/>
    <col min="6" max="6" width="15.140625" style="2" customWidth="1"/>
    <col min="7" max="7" width="14.140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8.14062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211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186</v>
      </c>
      <c r="B5" s="122"/>
      <c r="C5" s="122"/>
      <c r="D5" s="122"/>
      <c r="E5" s="122"/>
      <c r="F5" s="122"/>
      <c r="G5" s="125" t="s">
        <v>156</v>
      </c>
      <c r="H5" s="125"/>
      <c r="I5" s="91" t="s">
        <v>210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230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226</v>
      </c>
      <c r="E14" s="162"/>
      <c r="F14" s="159" t="s">
        <v>57</v>
      </c>
      <c r="G14" s="160"/>
      <c r="H14" s="42" t="s">
        <v>226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12000</v>
      </c>
      <c r="E15" s="177"/>
      <c r="F15" s="163" t="s">
        <v>58</v>
      </c>
      <c r="G15" s="164"/>
      <c r="H15" s="43">
        <v>12000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6684.8280000000004</v>
      </c>
      <c r="C18" s="50"/>
      <c r="D18" s="51"/>
      <c r="E18" s="80"/>
      <c r="F18" s="82">
        <v>4029.047</v>
      </c>
      <c r="G18" s="52"/>
      <c r="H18" s="51"/>
      <c r="I18" s="53"/>
      <c r="J18" s="39"/>
      <c r="K18" s="80">
        <v>6.5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6684.9809999999998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0.15299999999933789</v>
      </c>
      <c r="D19" s="51">
        <f t="shared" ref="D19:D42" si="1">IF(C19="","",C19*$D$15)</f>
        <v>1835.9999999920547</v>
      </c>
      <c r="E19" s="80"/>
      <c r="F19" s="82">
        <v>4029.1350000000002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8.8000000000192813E-2</v>
      </c>
      <c r="H19" s="51">
        <f t="shared" ref="H19:H42" si="3">IF(G19="","",G19*$H$15)</f>
        <v>1056.0000000023138</v>
      </c>
      <c r="I19" s="53">
        <f t="shared" ref="I19:I42" si="4">IF(H19="","",IF(D19="","",IF(AND(H19=0,D19=0),0,H19/D19)))</f>
        <v>0.57516339869655975</v>
      </c>
      <c r="J19" s="39"/>
      <c r="K19" s="80">
        <v>6.6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6685.1450000000004</v>
      </c>
      <c r="C20" s="50">
        <f t="shared" si="0"/>
        <v>0.16400000000066939</v>
      </c>
      <c r="D20" s="51">
        <f t="shared" si="1"/>
        <v>1968.0000000080327</v>
      </c>
      <c r="E20" s="80"/>
      <c r="F20" s="82">
        <v>4029.232</v>
      </c>
      <c r="G20" s="52">
        <f t="shared" si="2"/>
        <v>9.6999999999752617E-2</v>
      </c>
      <c r="H20" s="51">
        <f t="shared" si="3"/>
        <v>1163.9999999970314</v>
      </c>
      <c r="I20" s="53">
        <f t="shared" si="4"/>
        <v>0.59146341463022378</v>
      </c>
      <c r="J20" s="39"/>
      <c r="K20" s="80">
        <v>6.5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6685.3069999999998</v>
      </c>
      <c r="C21" s="50">
        <f t="shared" si="0"/>
        <v>0.16199999999935244</v>
      </c>
      <c r="D21" s="51">
        <f t="shared" si="1"/>
        <v>1943.9999999922293</v>
      </c>
      <c r="E21" s="80"/>
      <c r="F21" s="82">
        <v>4029.326</v>
      </c>
      <c r="G21" s="52">
        <f t="shared" si="2"/>
        <v>9.4000000000050932E-2</v>
      </c>
      <c r="H21" s="51">
        <f t="shared" si="3"/>
        <v>1128.0000000006112</v>
      </c>
      <c r="I21" s="53">
        <f t="shared" si="4"/>
        <v>0.58024691358288072</v>
      </c>
      <c r="J21" s="39"/>
      <c r="K21" s="80">
        <v>6.5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6685.4610000000002</v>
      </c>
      <c r="C22" s="50">
        <f t="shared" si="0"/>
        <v>0.15400000000045111</v>
      </c>
      <c r="D22" s="51">
        <f t="shared" si="1"/>
        <v>1848.0000000054133</v>
      </c>
      <c r="E22" s="80"/>
      <c r="F22" s="82">
        <v>4029.4140000000002</v>
      </c>
      <c r="G22" s="52">
        <f t="shared" si="2"/>
        <v>8.8000000000192813E-2</v>
      </c>
      <c r="H22" s="51">
        <f t="shared" si="3"/>
        <v>1056.0000000023138</v>
      </c>
      <c r="I22" s="53">
        <f t="shared" si="4"/>
        <v>0.57142857142814962</v>
      </c>
      <c r="J22" s="39"/>
      <c r="K22" s="80">
        <v>6.5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6685.625</v>
      </c>
      <c r="C23" s="50">
        <f t="shared" si="0"/>
        <v>0.16399999999975989</v>
      </c>
      <c r="D23" s="51">
        <f t="shared" si="1"/>
        <v>1967.9999999971187</v>
      </c>
      <c r="E23" s="80"/>
      <c r="F23" s="82">
        <v>4029.5079999999998</v>
      </c>
      <c r="G23" s="52">
        <f t="shared" si="2"/>
        <v>9.3999999999596184E-2</v>
      </c>
      <c r="H23" s="51">
        <f t="shared" si="3"/>
        <v>1127.9999999951542</v>
      </c>
      <c r="I23" s="53">
        <f t="shared" si="4"/>
        <v>0.57317073170569399</v>
      </c>
      <c r="J23" s="39"/>
      <c r="K23" s="80">
        <v>6.5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6685.7879999999996</v>
      </c>
      <c r="C24" s="50">
        <f t="shared" si="0"/>
        <v>0.16299999999955617</v>
      </c>
      <c r="D24" s="51">
        <f t="shared" si="1"/>
        <v>1955.999999994674</v>
      </c>
      <c r="E24" s="80"/>
      <c r="F24" s="82">
        <v>4029.6010000000001</v>
      </c>
      <c r="G24" s="52">
        <f t="shared" si="2"/>
        <v>9.3000000000301952E-2</v>
      </c>
      <c r="H24" s="51">
        <f t="shared" si="3"/>
        <v>1116.0000000036234</v>
      </c>
      <c r="I24" s="53">
        <f t="shared" si="4"/>
        <v>0.57055214724266978</v>
      </c>
      <c r="J24" s="39"/>
      <c r="K24" s="80">
        <v>6.5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6685.9539999999997</v>
      </c>
      <c r="C25" s="50">
        <f t="shared" si="0"/>
        <v>0.16600000000016735</v>
      </c>
      <c r="D25" s="51">
        <f t="shared" si="1"/>
        <v>1992.0000000020082</v>
      </c>
      <c r="E25" s="80"/>
      <c r="F25" s="82">
        <v>4029.6930000000002</v>
      </c>
      <c r="G25" s="52">
        <f t="shared" si="2"/>
        <v>9.2000000000098225E-2</v>
      </c>
      <c r="H25" s="51">
        <f t="shared" si="3"/>
        <v>1104.0000000011787</v>
      </c>
      <c r="I25" s="53">
        <f t="shared" si="4"/>
        <v>0.5542168674699125</v>
      </c>
      <c r="J25" s="39"/>
      <c r="K25" s="80">
        <v>6.5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6686.1270000000004</v>
      </c>
      <c r="C26" s="50">
        <f t="shared" si="0"/>
        <v>0.17300000000068394</v>
      </c>
      <c r="D26" s="51">
        <f t="shared" si="1"/>
        <v>2076.0000000082073</v>
      </c>
      <c r="E26" s="80"/>
      <c r="F26" s="82">
        <v>4029.7840000000001</v>
      </c>
      <c r="G26" s="52">
        <f t="shared" si="2"/>
        <v>9.0999999999894499E-2</v>
      </c>
      <c r="H26" s="51">
        <f t="shared" si="3"/>
        <v>1091.999999998734</v>
      </c>
      <c r="I26" s="53">
        <f t="shared" si="4"/>
        <v>0.52601156069095223</v>
      </c>
      <c r="J26" s="39"/>
      <c r="K26" s="80">
        <v>6.5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6686.3270000000002</v>
      </c>
      <c r="C27" s="50">
        <f t="shared" si="0"/>
        <v>0.1999999999998181</v>
      </c>
      <c r="D27" s="51">
        <f t="shared" si="1"/>
        <v>2399.9999999978172</v>
      </c>
      <c r="E27" s="80"/>
      <c r="F27" s="82">
        <v>4029.8870000000002</v>
      </c>
      <c r="G27" s="52">
        <f t="shared" si="2"/>
        <v>0.10300000000006548</v>
      </c>
      <c r="H27" s="51">
        <f t="shared" si="3"/>
        <v>1236.0000000007858</v>
      </c>
      <c r="I27" s="53">
        <f t="shared" si="4"/>
        <v>0.51500000000079582</v>
      </c>
      <c r="J27" s="39"/>
      <c r="K27" s="80">
        <v>6.5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6686.527</v>
      </c>
      <c r="C28" s="50">
        <f t="shared" si="0"/>
        <v>0.1999999999998181</v>
      </c>
      <c r="D28" s="51">
        <f t="shared" si="1"/>
        <v>2399.9999999978172</v>
      </c>
      <c r="E28" s="80"/>
      <c r="F28" s="82">
        <v>4029.9879999999998</v>
      </c>
      <c r="G28" s="52">
        <f t="shared" si="2"/>
        <v>0.10099999999965803</v>
      </c>
      <c r="H28" s="51">
        <f t="shared" si="3"/>
        <v>1211.9999999958964</v>
      </c>
      <c r="I28" s="53">
        <f t="shared" si="4"/>
        <v>0.50499999999874945</v>
      </c>
      <c r="J28" s="39"/>
      <c r="K28" s="80">
        <v>6.5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6686.7179999999998</v>
      </c>
      <c r="C29" s="50">
        <f t="shared" si="0"/>
        <v>0.19099999999980355</v>
      </c>
      <c r="D29" s="51">
        <f t="shared" si="1"/>
        <v>2291.9999999976426</v>
      </c>
      <c r="E29" s="80"/>
      <c r="F29" s="82">
        <v>4030.0810000000001</v>
      </c>
      <c r="G29" s="52">
        <f t="shared" si="2"/>
        <v>9.3000000000301952E-2</v>
      </c>
      <c r="H29" s="51">
        <f t="shared" si="3"/>
        <v>1116.0000000036234</v>
      </c>
      <c r="I29" s="53">
        <f t="shared" si="4"/>
        <v>0.48691099476647959</v>
      </c>
      <c r="J29" s="39"/>
      <c r="K29" s="80">
        <v>6.4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6686.9040000000005</v>
      </c>
      <c r="C30" s="50">
        <f t="shared" si="0"/>
        <v>0.1860000000006039</v>
      </c>
      <c r="D30" s="51">
        <f t="shared" si="1"/>
        <v>2232.0000000072469</v>
      </c>
      <c r="E30" s="80"/>
      <c r="F30" s="82">
        <v>4030.1750000000002</v>
      </c>
      <c r="G30" s="52">
        <f t="shared" si="2"/>
        <v>9.4000000000050932E-2</v>
      </c>
      <c r="H30" s="51">
        <f t="shared" si="3"/>
        <v>1128.0000000006112</v>
      </c>
      <c r="I30" s="53">
        <f t="shared" si="4"/>
        <v>0.50537634408465448</v>
      </c>
      <c r="J30" s="39"/>
      <c r="K30" s="80">
        <v>6.4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6687.0870000000004</v>
      </c>
      <c r="C31" s="50">
        <f t="shared" si="0"/>
        <v>0.18299999999999272</v>
      </c>
      <c r="D31" s="51">
        <f t="shared" si="1"/>
        <v>2195.9999999999127</v>
      </c>
      <c r="E31" s="80"/>
      <c r="F31" s="82">
        <v>4030.268</v>
      </c>
      <c r="G31" s="52">
        <f t="shared" si="2"/>
        <v>9.2999999999847205E-2</v>
      </c>
      <c r="H31" s="51">
        <f t="shared" si="3"/>
        <v>1115.9999999981665</v>
      </c>
      <c r="I31" s="53">
        <f t="shared" si="4"/>
        <v>0.50819672131066063</v>
      </c>
      <c r="J31" s="39"/>
      <c r="K31" s="80">
        <v>6.4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6687.3</v>
      </c>
      <c r="C32" s="50">
        <f t="shared" si="0"/>
        <v>0.21299999999973807</v>
      </c>
      <c r="D32" s="51">
        <f t="shared" si="1"/>
        <v>2555.9999999968568</v>
      </c>
      <c r="E32" s="80"/>
      <c r="F32" s="82">
        <v>4030.377</v>
      </c>
      <c r="G32" s="52">
        <f t="shared" si="2"/>
        <v>0.1089999999999236</v>
      </c>
      <c r="H32" s="51">
        <f t="shared" si="3"/>
        <v>1307.9999999990832</v>
      </c>
      <c r="I32" s="53">
        <f t="shared" si="4"/>
        <v>0.51173708920214855</v>
      </c>
      <c r="J32" s="39"/>
      <c r="K32" s="80">
        <v>6.4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6687.509</v>
      </c>
      <c r="C33" s="50">
        <f t="shared" si="0"/>
        <v>0.20899999999983265</v>
      </c>
      <c r="D33" s="51">
        <f t="shared" si="1"/>
        <v>2507.9999999979918</v>
      </c>
      <c r="E33" s="80"/>
      <c r="F33" s="82">
        <v>4030.4839999999999</v>
      </c>
      <c r="G33" s="52">
        <f t="shared" si="2"/>
        <v>0.1069999999999709</v>
      </c>
      <c r="H33" s="51">
        <f t="shared" si="3"/>
        <v>1283.9999999996508</v>
      </c>
      <c r="I33" s="53">
        <f t="shared" si="4"/>
        <v>0.51196172248830896</v>
      </c>
      <c r="J33" s="39"/>
      <c r="K33" s="80">
        <v>6.4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6687.723</v>
      </c>
      <c r="C34" s="50">
        <f t="shared" si="0"/>
        <v>0.21399999999994179</v>
      </c>
      <c r="D34" s="51">
        <f t="shared" si="1"/>
        <v>2567.9999999993015</v>
      </c>
      <c r="E34" s="80"/>
      <c r="F34" s="82">
        <v>4030.5920000000001</v>
      </c>
      <c r="G34" s="52">
        <f t="shared" si="2"/>
        <v>0.10800000000017462</v>
      </c>
      <c r="H34" s="51">
        <f t="shared" si="3"/>
        <v>1296.0000000020955</v>
      </c>
      <c r="I34" s="53">
        <f t="shared" si="4"/>
        <v>0.50467289719721498</v>
      </c>
      <c r="J34" s="39"/>
      <c r="K34" s="80">
        <v>6.4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6687.933</v>
      </c>
      <c r="C35" s="50">
        <f t="shared" si="0"/>
        <v>0.21000000000003638</v>
      </c>
      <c r="D35" s="51">
        <f t="shared" si="1"/>
        <v>2520.0000000004366</v>
      </c>
      <c r="E35" s="80"/>
      <c r="F35" s="82">
        <v>4030.6959999999999</v>
      </c>
      <c r="G35" s="52">
        <f t="shared" si="2"/>
        <v>0.10399999999981446</v>
      </c>
      <c r="H35" s="51">
        <f t="shared" si="3"/>
        <v>1247.9999999977736</v>
      </c>
      <c r="I35" s="53">
        <f t="shared" si="4"/>
        <v>0.49523809523712592</v>
      </c>
      <c r="J35" s="39"/>
      <c r="K35" s="80">
        <v>6.4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6688.1310000000003</v>
      </c>
      <c r="C36" s="50">
        <f t="shared" si="0"/>
        <v>0.19800000000032014</v>
      </c>
      <c r="D36" s="51">
        <f t="shared" si="1"/>
        <v>2376.0000000038417</v>
      </c>
      <c r="E36" s="80"/>
      <c r="F36" s="82">
        <v>4030.7910000000002</v>
      </c>
      <c r="G36" s="52">
        <f t="shared" si="2"/>
        <v>9.5000000000254659E-2</v>
      </c>
      <c r="H36" s="51">
        <f t="shared" si="3"/>
        <v>1140.0000000030559</v>
      </c>
      <c r="I36" s="53">
        <f t="shared" si="4"/>
        <v>0.4797979797984902</v>
      </c>
      <c r="J36" s="39"/>
      <c r="K36" s="80">
        <v>6.4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6688.3639999999996</v>
      </c>
      <c r="C37" s="50">
        <f t="shared" si="0"/>
        <v>0.23299999999926513</v>
      </c>
      <c r="D37" s="51">
        <f t="shared" si="1"/>
        <v>2795.9999999911815</v>
      </c>
      <c r="E37" s="80"/>
      <c r="F37" s="82">
        <v>4030.9029999999998</v>
      </c>
      <c r="G37" s="52">
        <f t="shared" si="2"/>
        <v>0.11199999999962529</v>
      </c>
      <c r="H37" s="51">
        <f t="shared" si="3"/>
        <v>1343.9999999955035</v>
      </c>
      <c r="I37" s="53">
        <f t="shared" si="4"/>
        <v>0.48068669527887781</v>
      </c>
      <c r="J37" s="39"/>
      <c r="K37" s="80">
        <v>6.4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6688.5950000000003</v>
      </c>
      <c r="C38" s="50">
        <f t="shared" si="0"/>
        <v>0.23100000000067666</v>
      </c>
      <c r="D38" s="51">
        <f t="shared" si="1"/>
        <v>2772.00000000812</v>
      </c>
      <c r="E38" s="80"/>
      <c r="F38" s="82">
        <v>4031.018</v>
      </c>
      <c r="G38" s="52">
        <f t="shared" si="2"/>
        <v>0.11500000000023647</v>
      </c>
      <c r="H38" s="51">
        <f t="shared" si="3"/>
        <v>1380.0000000028376</v>
      </c>
      <c r="I38" s="53">
        <f t="shared" si="4"/>
        <v>0.4978354978350632</v>
      </c>
      <c r="J38" s="39"/>
      <c r="K38" s="80">
        <v>6.5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6688.8360000000002</v>
      </c>
      <c r="C39" s="50">
        <f t="shared" si="0"/>
        <v>0.24099999999998545</v>
      </c>
      <c r="D39" s="51">
        <f t="shared" si="1"/>
        <v>2891.9999999998254</v>
      </c>
      <c r="E39" s="80"/>
      <c r="F39" s="82">
        <v>4031.1439999999998</v>
      </c>
      <c r="G39" s="52">
        <f t="shared" si="2"/>
        <v>0.12599999999974898</v>
      </c>
      <c r="H39" s="51">
        <f t="shared" si="3"/>
        <v>1511.9999999969878</v>
      </c>
      <c r="I39" s="53">
        <f t="shared" si="4"/>
        <v>0.52282157676247543</v>
      </c>
      <c r="J39" s="39"/>
      <c r="K39" s="80">
        <v>6.5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6689.0690000000004</v>
      </c>
      <c r="C40" s="50">
        <f t="shared" si="0"/>
        <v>0.23300000000017462</v>
      </c>
      <c r="D40" s="51">
        <f t="shared" si="1"/>
        <v>2796.0000000020955</v>
      </c>
      <c r="E40" s="80"/>
      <c r="F40" s="82">
        <v>4031.2649999999999</v>
      </c>
      <c r="G40" s="52">
        <f t="shared" si="2"/>
        <v>0.12100000000009459</v>
      </c>
      <c r="H40" s="51">
        <f t="shared" si="3"/>
        <v>1452.000000001135</v>
      </c>
      <c r="I40" s="53">
        <f t="shared" si="4"/>
        <v>0.51931330472104675</v>
      </c>
      <c r="J40" s="39"/>
      <c r="K40" s="80">
        <v>6.5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6689.2820000000002</v>
      </c>
      <c r="C41" s="50">
        <f t="shared" si="0"/>
        <v>0.21299999999973807</v>
      </c>
      <c r="D41" s="51">
        <f t="shared" si="1"/>
        <v>2555.9999999968568</v>
      </c>
      <c r="E41" s="80"/>
      <c r="F41" s="82">
        <v>4031.3780000000002</v>
      </c>
      <c r="G41" s="52">
        <f t="shared" si="2"/>
        <v>0.11300000000028376</v>
      </c>
      <c r="H41" s="51">
        <f t="shared" si="3"/>
        <v>1356.0000000034051</v>
      </c>
      <c r="I41" s="53">
        <f t="shared" si="4"/>
        <v>0.53051643192686726</v>
      </c>
      <c r="J41" s="39"/>
      <c r="K41" s="80">
        <v>6.5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6689.4830000000002</v>
      </c>
      <c r="C42" s="50">
        <f t="shared" si="0"/>
        <v>0.20100000000002183</v>
      </c>
      <c r="D42" s="51">
        <f t="shared" si="1"/>
        <v>2412.0000000002619</v>
      </c>
      <c r="E42" s="80"/>
      <c r="F42" s="82">
        <v>4031.489</v>
      </c>
      <c r="G42" s="52">
        <f t="shared" si="2"/>
        <v>0.11099999999987631</v>
      </c>
      <c r="H42" s="51">
        <f t="shared" si="3"/>
        <v>1331.9999999985157</v>
      </c>
      <c r="I42" s="53">
        <f t="shared" si="4"/>
        <v>0.55223880596947394</v>
      </c>
      <c r="J42" s="39"/>
      <c r="K42" s="80">
        <v>6.5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55859.999999996944</v>
      </c>
      <c r="E43" s="39"/>
      <c r="F43" s="55"/>
      <c r="G43" s="39"/>
      <c r="H43" s="51">
        <f>SUM(H18:H42)</f>
        <v>29304.000000000087</v>
      </c>
      <c r="I43" s="53">
        <f>IF(AND(H43=0,D43=0),0,H43/D43)</f>
        <v>0.5245972073040045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381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382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49" t="s">
        <v>76</v>
      </c>
      <c r="E52" s="149"/>
      <c r="F52" s="149"/>
      <c r="G52" s="60"/>
      <c r="H52" s="60"/>
      <c r="I52" s="56"/>
      <c r="J52" s="56"/>
      <c r="K52" s="56"/>
      <c r="L52" s="56"/>
    </row>
  </sheetData>
  <mergeCells count="258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12:L12"/>
    <mergeCell ref="A47:C47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X7:Z7"/>
    <mergeCell ref="X8:Z8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M20:M21"/>
    <mergeCell ref="M31:M32"/>
    <mergeCell ref="N16:O16"/>
    <mergeCell ref="N12:O12"/>
    <mergeCell ref="N13:O13"/>
    <mergeCell ref="M18:M19"/>
    <mergeCell ref="N20:P21"/>
    <mergeCell ref="P13:Q13"/>
    <mergeCell ref="N28:P28"/>
    <mergeCell ref="Q28:S28"/>
    <mergeCell ref="P16:Q16"/>
    <mergeCell ref="M17:Z17"/>
    <mergeCell ref="W18:Z21"/>
    <mergeCell ref="X15:Z15"/>
    <mergeCell ref="Q18:S18"/>
    <mergeCell ref="R16:S16"/>
    <mergeCell ref="V15:W15"/>
    <mergeCell ref="V16:W16"/>
    <mergeCell ref="T16:U16"/>
    <mergeCell ref="N24:P24"/>
    <mergeCell ref="W24:Z24"/>
    <mergeCell ref="N25:P25"/>
    <mergeCell ref="Q24:S24"/>
    <mergeCell ref="N22:P22"/>
    <mergeCell ref="V3:W3"/>
    <mergeCell ref="V4:W4"/>
    <mergeCell ref="V5:W5"/>
    <mergeCell ref="V6:W6"/>
    <mergeCell ref="V7:W7"/>
    <mergeCell ref="T10:U10"/>
    <mergeCell ref="P9:Q9"/>
    <mergeCell ref="P10:Q10"/>
    <mergeCell ref="P11:Q11"/>
    <mergeCell ref="R11:S11"/>
    <mergeCell ref="V9:W9"/>
    <mergeCell ref="V10:W10"/>
    <mergeCell ref="T11:U11"/>
    <mergeCell ref="M1:Z1"/>
    <mergeCell ref="M2:Z2"/>
    <mergeCell ref="X3:Z6"/>
    <mergeCell ref="M5:M6"/>
    <mergeCell ref="M3:M4"/>
    <mergeCell ref="T6:U6"/>
    <mergeCell ref="N7:O7"/>
    <mergeCell ref="N8:O8"/>
    <mergeCell ref="N9:O9"/>
    <mergeCell ref="P5:Q6"/>
    <mergeCell ref="N3:O6"/>
    <mergeCell ref="T3:U3"/>
    <mergeCell ref="T4:U4"/>
    <mergeCell ref="T5:U5"/>
    <mergeCell ref="T7:U7"/>
    <mergeCell ref="R7:S7"/>
    <mergeCell ref="R8:S8"/>
    <mergeCell ref="T8:U8"/>
    <mergeCell ref="V8:W8"/>
    <mergeCell ref="P3:Q4"/>
    <mergeCell ref="R3:S3"/>
    <mergeCell ref="R4:S4"/>
    <mergeCell ref="R5:S5"/>
    <mergeCell ref="R6:S6"/>
    <mergeCell ref="R9:S9"/>
    <mergeCell ref="R10:S10"/>
    <mergeCell ref="V12:W12"/>
    <mergeCell ref="T14:U14"/>
    <mergeCell ref="T9:U9"/>
    <mergeCell ref="V11:W11"/>
    <mergeCell ref="V14:W14"/>
    <mergeCell ref="V13:W13"/>
    <mergeCell ref="R12:S12"/>
    <mergeCell ref="R13:S13"/>
    <mergeCell ref="P12:Q12"/>
    <mergeCell ref="N27:P27"/>
    <mergeCell ref="Q27:S27"/>
    <mergeCell ref="T25:V25"/>
    <mergeCell ref="Q22:S22"/>
    <mergeCell ref="T33:U33"/>
    <mergeCell ref="R31:S31"/>
    <mergeCell ref="R32:S32"/>
    <mergeCell ref="N31:O32"/>
    <mergeCell ref="N33:O34"/>
    <mergeCell ref="T18:V19"/>
    <mergeCell ref="R34:S34"/>
    <mergeCell ref="T34:U34"/>
    <mergeCell ref="V34:X34"/>
    <mergeCell ref="T24:V24"/>
    <mergeCell ref="T12:U12"/>
    <mergeCell ref="T13:U13"/>
    <mergeCell ref="R14:S14"/>
    <mergeCell ref="X9:Z9"/>
    <mergeCell ref="X10:Z10"/>
    <mergeCell ref="X11:Z11"/>
    <mergeCell ref="X12:Z12"/>
    <mergeCell ref="X13:Z13"/>
    <mergeCell ref="X14:Z14"/>
    <mergeCell ref="X16:Z16"/>
    <mergeCell ref="N23:P23"/>
    <mergeCell ref="T15:U15"/>
    <mergeCell ref="R15:S15"/>
    <mergeCell ref="P15:Q15"/>
    <mergeCell ref="T22:V22"/>
    <mergeCell ref="Q19:S19"/>
    <mergeCell ref="N18:P19"/>
    <mergeCell ref="W22:Z22"/>
    <mergeCell ref="T20:V21"/>
    <mergeCell ref="Q21:S21"/>
    <mergeCell ref="N14:O14"/>
    <mergeCell ref="N15:O15"/>
    <mergeCell ref="T23:V23"/>
    <mergeCell ref="W23:Z23"/>
    <mergeCell ref="Q20:S20"/>
    <mergeCell ref="Q23:S23"/>
    <mergeCell ref="P14:Q14"/>
    <mergeCell ref="P34:Q34"/>
    <mergeCell ref="Q25:S25"/>
    <mergeCell ref="W25:Z25"/>
    <mergeCell ref="T27:V27"/>
    <mergeCell ref="W27:Z27"/>
    <mergeCell ref="N26:P26"/>
    <mergeCell ref="Q26:S26"/>
    <mergeCell ref="T26:V26"/>
    <mergeCell ref="P31:Q31"/>
    <mergeCell ref="P32:Q32"/>
    <mergeCell ref="P33:Q33"/>
    <mergeCell ref="W28:Z28"/>
    <mergeCell ref="T28:V28"/>
    <mergeCell ref="W26:Z26"/>
    <mergeCell ref="P38:Q38"/>
    <mergeCell ref="R38:S38"/>
    <mergeCell ref="T38:U38"/>
    <mergeCell ref="N37:O37"/>
    <mergeCell ref="P37:Q37"/>
    <mergeCell ref="R37:S37"/>
    <mergeCell ref="T37:U37"/>
    <mergeCell ref="Y35:Z35"/>
    <mergeCell ref="N36:O36"/>
    <mergeCell ref="P36:Q36"/>
    <mergeCell ref="R36:S36"/>
    <mergeCell ref="T36:U36"/>
    <mergeCell ref="V36:X36"/>
    <mergeCell ref="Y36:Z36"/>
    <mergeCell ref="V37:X37"/>
    <mergeCell ref="Y37:Z37"/>
    <mergeCell ref="N35:O35"/>
    <mergeCell ref="P35:Q35"/>
    <mergeCell ref="R35:S35"/>
    <mergeCell ref="T35:U35"/>
    <mergeCell ref="V35:X35"/>
    <mergeCell ref="I1:L2"/>
    <mergeCell ref="G5:H6"/>
    <mergeCell ref="I5:L6"/>
    <mergeCell ref="X46:Z46"/>
    <mergeCell ref="X47:Z47"/>
    <mergeCell ref="M43:M44"/>
    <mergeCell ref="N47:O47"/>
    <mergeCell ref="T45:W45"/>
    <mergeCell ref="T46:W46"/>
    <mergeCell ref="T47:W4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T41:W44"/>
    <mergeCell ref="X45:Z45"/>
    <mergeCell ref="V38:X38"/>
    <mergeCell ref="Y38:Z38"/>
    <mergeCell ref="N38:O38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Z53"/>
  <sheetViews>
    <sheetView view="pageBreakPreview" topLeftCell="A16" zoomScale="75" zoomScaleNormal="100" zoomScaleSheetLayoutView="75" workbookViewId="0">
      <selection activeCell="L35" sqref="L35"/>
    </sheetView>
  </sheetViews>
  <sheetFormatPr defaultRowHeight="18.75"/>
  <cols>
    <col min="1" max="1" width="11.140625" style="2" customWidth="1"/>
    <col min="2" max="2" width="15.140625" style="2" customWidth="1"/>
    <col min="3" max="3" width="14.8554687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211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212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240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244</v>
      </c>
      <c r="E14" s="162"/>
      <c r="F14" s="159" t="s">
        <v>57</v>
      </c>
      <c r="G14" s="160"/>
      <c r="H14" s="42" t="s">
        <v>245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12000</v>
      </c>
      <c r="E15" s="177"/>
      <c r="F15" s="163" t="s">
        <v>58</v>
      </c>
      <c r="G15" s="164"/>
      <c r="H15" s="43">
        <v>12000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47.917700000000004</v>
      </c>
      <c r="C18" s="50"/>
      <c r="D18" s="51"/>
      <c r="E18" s="80"/>
      <c r="F18" s="82">
        <v>30.332699999999999</v>
      </c>
      <c r="G18" s="52"/>
      <c r="H18" s="51"/>
      <c r="I18" s="53"/>
      <c r="J18" s="39"/>
      <c r="K18" s="80">
        <v>6.4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47.917700000000004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30.332699999999999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6.4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47.917700000000004</v>
      </c>
      <c r="C20" s="50">
        <f t="shared" si="0"/>
        <v>0</v>
      </c>
      <c r="D20" s="51">
        <f t="shared" si="1"/>
        <v>0</v>
      </c>
      <c r="E20" s="80"/>
      <c r="F20" s="82">
        <v>30.332699999999999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6.4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47.917700000000004</v>
      </c>
      <c r="C21" s="50">
        <f t="shared" si="0"/>
        <v>0</v>
      </c>
      <c r="D21" s="51">
        <f t="shared" si="1"/>
        <v>0</v>
      </c>
      <c r="E21" s="80"/>
      <c r="F21" s="82">
        <v>30.332699999999999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6.4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47.917700000000004</v>
      </c>
      <c r="C22" s="50">
        <f t="shared" si="0"/>
        <v>0</v>
      </c>
      <c r="D22" s="51">
        <f t="shared" si="1"/>
        <v>0</v>
      </c>
      <c r="E22" s="80"/>
      <c r="F22" s="82">
        <v>30.332699999999999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6.4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47.917700000000004</v>
      </c>
      <c r="C23" s="50">
        <f t="shared" si="0"/>
        <v>0</v>
      </c>
      <c r="D23" s="51">
        <f t="shared" si="1"/>
        <v>0</v>
      </c>
      <c r="E23" s="80"/>
      <c r="F23" s="82">
        <v>30.332699999999999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6.4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47.9178</v>
      </c>
      <c r="C24" s="50">
        <f t="shared" si="0"/>
        <v>9.9999999996214228E-5</v>
      </c>
      <c r="D24" s="51">
        <f t="shared" si="1"/>
        <v>1.1999999999545707</v>
      </c>
      <c r="E24" s="80"/>
      <c r="F24" s="82">
        <v>30.332699999999999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6.4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47.9178</v>
      </c>
      <c r="C25" s="50">
        <f t="shared" si="0"/>
        <v>0</v>
      </c>
      <c r="D25" s="51">
        <f t="shared" si="1"/>
        <v>0</v>
      </c>
      <c r="E25" s="80"/>
      <c r="F25" s="82">
        <v>30.332699999999999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80">
        <v>6.4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47.9178</v>
      </c>
      <c r="C26" s="50">
        <f t="shared" si="0"/>
        <v>0</v>
      </c>
      <c r="D26" s="51">
        <f t="shared" si="1"/>
        <v>0</v>
      </c>
      <c r="E26" s="80"/>
      <c r="F26" s="82">
        <v>30.332699999999999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80">
        <v>6.4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47.9178</v>
      </c>
      <c r="C27" s="50">
        <f t="shared" si="0"/>
        <v>0</v>
      </c>
      <c r="D27" s="51">
        <f t="shared" si="1"/>
        <v>0</v>
      </c>
      <c r="E27" s="80"/>
      <c r="F27" s="82">
        <v>30.332699999999999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80">
        <v>6.4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47.9178</v>
      </c>
      <c r="C28" s="50">
        <f t="shared" si="0"/>
        <v>0</v>
      </c>
      <c r="D28" s="51">
        <f t="shared" si="1"/>
        <v>0</v>
      </c>
      <c r="E28" s="80"/>
      <c r="F28" s="82">
        <v>30.332699999999999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80">
        <v>6.4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47.9178</v>
      </c>
      <c r="C29" s="50">
        <f t="shared" si="0"/>
        <v>0</v>
      </c>
      <c r="D29" s="51">
        <f t="shared" si="1"/>
        <v>0</v>
      </c>
      <c r="E29" s="80"/>
      <c r="F29" s="82">
        <v>30.332699999999999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80">
        <v>6.3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47.9178</v>
      </c>
      <c r="C30" s="50">
        <f t="shared" si="0"/>
        <v>0</v>
      </c>
      <c r="D30" s="51">
        <f t="shared" si="1"/>
        <v>0</v>
      </c>
      <c r="E30" s="80"/>
      <c r="F30" s="82">
        <v>30.332699999999999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80">
        <v>6.3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47.9178</v>
      </c>
      <c r="C31" s="50">
        <f t="shared" si="0"/>
        <v>0</v>
      </c>
      <c r="D31" s="51">
        <f t="shared" si="1"/>
        <v>0</v>
      </c>
      <c r="E31" s="80"/>
      <c r="F31" s="82">
        <v>30.332699999999999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80">
        <v>6.3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47.9178</v>
      </c>
      <c r="C32" s="50">
        <f t="shared" si="0"/>
        <v>0</v>
      </c>
      <c r="D32" s="51">
        <f t="shared" si="1"/>
        <v>0</v>
      </c>
      <c r="E32" s="80"/>
      <c r="F32" s="82">
        <v>30.332699999999999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80">
        <v>6.3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47.9178</v>
      </c>
      <c r="C33" s="50">
        <f t="shared" si="0"/>
        <v>0</v>
      </c>
      <c r="D33" s="51">
        <f t="shared" si="1"/>
        <v>0</v>
      </c>
      <c r="E33" s="80"/>
      <c r="F33" s="82">
        <v>30.332699999999999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80">
        <v>6.3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47.9178</v>
      </c>
      <c r="C34" s="50">
        <f t="shared" si="0"/>
        <v>0</v>
      </c>
      <c r="D34" s="51">
        <f t="shared" si="1"/>
        <v>0</v>
      </c>
      <c r="E34" s="80"/>
      <c r="F34" s="82">
        <v>30.332699999999999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80">
        <v>6.3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47.9178</v>
      </c>
      <c r="C35" s="50">
        <f t="shared" si="0"/>
        <v>0</v>
      </c>
      <c r="D35" s="51">
        <f t="shared" si="1"/>
        <v>0</v>
      </c>
      <c r="E35" s="80"/>
      <c r="F35" s="82">
        <v>30.332699999999999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6.3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47.9178</v>
      </c>
      <c r="C36" s="50">
        <f t="shared" si="0"/>
        <v>0</v>
      </c>
      <c r="D36" s="51">
        <f t="shared" si="1"/>
        <v>0</v>
      </c>
      <c r="E36" s="80"/>
      <c r="F36" s="82">
        <v>30.332699999999999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6.3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47.917900000000003</v>
      </c>
      <c r="C37" s="50">
        <f t="shared" si="0"/>
        <v>1.0000000000331966E-4</v>
      </c>
      <c r="D37" s="51">
        <f t="shared" si="1"/>
        <v>1.2000000000398359</v>
      </c>
      <c r="E37" s="80"/>
      <c r="F37" s="82">
        <v>30.332699999999999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6.3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47.917900000000003</v>
      </c>
      <c r="C38" s="50">
        <f t="shared" si="0"/>
        <v>0</v>
      </c>
      <c r="D38" s="51">
        <f t="shared" si="1"/>
        <v>0</v>
      </c>
      <c r="E38" s="80"/>
      <c r="F38" s="82">
        <v>30.332699999999999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6.4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47.917900000000003</v>
      </c>
      <c r="C39" s="50">
        <f t="shared" si="0"/>
        <v>0</v>
      </c>
      <c r="D39" s="51">
        <f t="shared" si="1"/>
        <v>0</v>
      </c>
      <c r="E39" s="80"/>
      <c r="F39" s="82">
        <v>30.332699999999999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80">
        <v>6.4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47.917900000000003</v>
      </c>
      <c r="C40" s="50">
        <f t="shared" si="0"/>
        <v>0</v>
      </c>
      <c r="D40" s="51">
        <f t="shared" si="1"/>
        <v>0</v>
      </c>
      <c r="E40" s="80"/>
      <c r="F40" s="82">
        <v>30.332699999999999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80">
        <v>6.4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47.917900000000003</v>
      </c>
      <c r="C41" s="50">
        <f t="shared" si="0"/>
        <v>0</v>
      </c>
      <c r="D41" s="51">
        <f t="shared" si="1"/>
        <v>0</v>
      </c>
      <c r="E41" s="80"/>
      <c r="F41" s="82">
        <v>30.332699999999999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80">
        <v>6.4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47.917900000000003</v>
      </c>
      <c r="C42" s="50">
        <f t="shared" si="0"/>
        <v>0</v>
      </c>
      <c r="D42" s="51">
        <f t="shared" si="1"/>
        <v>0</v>
      </c>
      <c r="E42" s="80"/>
      <c r="F42" s="82">
        <v>30.332699999999999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80">
        <v>6.4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2.3999999999944066</v>
      </c>
      <c r="E43" s="39"/>
      <c r="F43" s="55"/>
      <c r="G43" s="39"/>
      <c r="H43" s="39">
        <f>SUM(H18:H42)</f>
        <v>0</v>
      </c>
      <c r="I43" s="53">
        <f>IF(AND(H43=0,D43=0),0,H43/D43)</f>
        <v>0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381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382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49" t="s">
        <v>76</v>
      </c>
      <c r="E52" s="149"/>
      <c r="F52" s="149"/>
      <c r="G52" s="60"/>
      <c r="H52" s="60"/>
      <c r="I52" s="56"/>
      <c r="J52" s="56"/>
      <c r="K52" s="56"/>
      <c r="L52" s="56"/>
    </row>
    <row r="53" spans="1:23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</sheetData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4" orientation="portrait" horizontalDpi="180" verticalDpi="18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Z52"/>
  <sheetViews>
    <sheetView view="pageBreakPreview" topLeftCell="A11" zoomScale="75" zoomScaleNormal="100" zoomScaleSheetLayoutView="75" workbookViewId="0">
      <selection activeCell="L42" sqref="L42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211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267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240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270</v>
      </c>
      <c r="E14" s="162"/>
      <c r="F14" s="159" t="s">
        <v>57</v>
      </c>
      <c r="G14" s="160"/>
      <c r="H14" s="42" t="s">
        <v>271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4800</v>
      </c>
      <c r="E15" s="177"/>
      <c r="F15" s="163" t="s">
        <v>58</v>
      </c>
      <c r="G15" s="164"/>
      <c r="H15" s="43">
        <v>4800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3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80" t="s">
        <v>7</v>
      </c>
      <c r="B18" s="82">
        <v>238.8184</v>
      </c>
      <c r="C18" s="50"/>
      <c r="D18" s="51"/>
      <c r="E18" s="80"/>
      <c r="F18" s="82">
        <v>100.477</v>
      </c>
      <c r="G18" s="52"/>
      <c r="H18" s="51"/>
      <c r="I18" s="53"/>
      <c r="J18" s="39"/>
      <c r="K18" s="80">
        <v>6.5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80" t="s">
        <v>8</v>
      </c>
      <c r="B19" s="82">
        <v>238.8287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1.0300000000000864E-2</v>
      </c>
      <c r="D19" s="51">
        <f t="shared" ref="D19:D42" si="1">IF(C19="","",C19*$D$15)</f>
        <v>49.440000000004147</v>
      </c>
      <c r="E19" s="80"/>
      <c r="F19" s="82">
        <v>100.4812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4.199999999997317E-3</v>
      </c>
      <c r="H19" s="51">
        <f t="shared" ref="H19:H42" si="3">IF(G19="","",G19*$H$15)</f>
        <v>20.159999999987122</v>
      </c>
      <c r="I19" s="53">
        <f t="shared" ref="I19:I42" si="4">IF(H19="","",IF(D19="","",IF(AND(H19=0,D19=0),0,H19/D19)))</f>
        <v>0.40776699029096747</v>
      </c>
      <c r="J19" s="39"/>
      <c r="K19" s="80">
        <v>6.6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80" t="s">
        <v>9</v>
      </c>
      <c r="B20" s="82">
        <v>238.83879999999999</v>
      </c>
      <c r="C20" s="50">
        <f t="shared" si="0"/>
        <v>1.0099999999994225E-2</v>
      </c>
      <c r="D20" s="51">
        <f t="shared" si="1"/>
        <v>48.479999999972279</v>
      </c>
      <c r="E20" s="80"/>
      <c r="F20" s="82">
        <v>100.48560000000001</v>
      </c>
      <c r="G20" s="52">
        <f t="shared" si="2"/>
        <v>4.4000000000039563E-3</v>
      </c>
      <c r="H20" s="51">
        <f t="shared" si="3"/>
        <v>21.12000000001899</v>
      </c>
      <c r="I20" s="53">
        <f t="shared" si="4"/>
        <v>0.43564356435707646</v>
      </c>
      <c r="J20" s="39"/>
      <c r="K20" s="80">
        <v>6.5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80" t="s">
        <v>10</v>
      </c>
      <c r="B21" s="82">
        <v>238.84899999999999</v>
      </c>
      <c r="C21" s="50">
        <f t="shared" si="0"/>
        <v>1.0199999999997544E-2</v>
      </c>
      <c r="D21" s="51">
        <f t="shared" si="1"/>
        <v>48.959999999988213</v>
      </c>
      <c r="E21" s="80"/>
      <c r="F21" s="82">
        <v>100.49</v>
      </c>
      <c r="G21" s="52">
        <f t="shared" si="2"/>
        <v>4.3999999999897454E-3</v>
      </c>
      <c r="H21" s="51">
        <f t="shared" si="3"/>
        <v>21.119999999950778</v>
      </c>
      <c r="I21" s="53">
        <f t="shared" si="4"/>
        <v>0.43137254901870636</v>
      </c>
      <c r="J21" s="39"/>
      <c r="K21" s="80">
        <v>6.5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80" t="s">
        <v>11</v>
      </c>
      <c r="B22" s="82">
        <v>238.85939999999999</v>
      </c>
      <c r="C22" s="50">
        <f t="shared" si="0"/>
        <v>1.0400000000004184E-2</v>
      </c>
      <c r="D22" s="51">
        <f t="shared" si="1"/>
        <v>49.920000000020082</v>
      </c>
      <c r="E22" s="80"/>
      <c r="F22" s="82">
        <v>100.49460000000001</v>
      </c>
      <c r="G22" s="52">
        <f t="shared" si="2"/>
        <v>4.6000000000105956E-3</v>
      </c>
      <c r="H22" s="51">
        <f t="shared" si="3"/>
        <v>22.080000000050859</v>
      </c>
      <c r="I22" s="53">
        <f t="shared" si="4"/>
        <v>0.44230769230853317</v>
      </c>
      <c r="J22" s="39"/>
      <c r="K22" s="80">
        <v>6.5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80" t="s">
        <v>12</v>
      </c>
      <c r="B23" s="82">
        <v>238.86959999999999</v>
      </c>
      <c r="C23" s="50">
        <f t="shared" si="0"/>
        <v>1.0199999999997544E-2</v>
      </c>
      <c r="D23" s="51">
        <f t="shared" si="1"/>
        <v>48.959999999988213</v>
      </c>
      <c r="E23" s="80"/>
      <c r="F23" s="82">
        <v>100.499</v>
      </c>
      <c r="G23" s="52">
        <f t="shared" si="2"/>
        <v>4.3999999999897454E-3</v>
      </c>
      <c r="H23" s="51">
        <f t="shared" si="3"/>
        <v>21.119999999950778</v>
      </c>
      <c r="I23" s="53">
        <f t="shared" si="4"/>
        <v>0.43137254901870636</v>
      </c>
      <c r="J23" s="39"/>
      <c r="K23" s="80">
        <v>6.5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80" t="s">
        <v>13</v>
      </c>
      <c r="B24" s="82">
        <v>238.87979999999999</v>
      </c>
      <c r="C24" s="50">
        <f t="shared" si="0"/>
        <v>1.0199999999997544E-2</v>
      </c>
      <c r="D24" s="51">
        <f t="shared" si="1"/>
        <v>48.959999999988213</v>
      </c>
      <c r="E24" s="80"/>
      <c r="F24" s="82">
        <v>100.5035</v>
      </c>
      <c r="G24" s="52">
        <f t="shared" si="2"/>
        <v>4.500000000007276E-3</v>
      </c>
      <c r="H24" s="51">
        <f t="shared" si="3"/>
        <v>21.600000000034925</v>
      </c>
      <c r="I24" s="53">
        <f t="shared" si="4"/>
        <v>0.44117647058905485</v>
      </c>
      <c r="J24" s="39"/>
      <c r="K24" s="80">
        <v>6.5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80" t="s">
        <v>14</v>
      </c>
      <c r="B25" s="82">
        <v>238.89</v>
      </c>
      <c r="C25" s="50">
        <f t="shared" si="0"/>
        <v>1.0199999999997544E-2</v>
      </c>
      <c r="D25" s="51">
        <f t="shared" si="1"/>
        <v>48.959999999988213</v>
      </c>
      <c r="E25" s="80"/>
      <c r="F25" s="82">
        <v>100.5077</v>
      </c>
      <c r="G25" s="52">
        <f t="shared" si="2"/>
        <v>4.199999999997317E-3</v>
      </c>
      <c r="H25" s="51">
        <f t="shared" si="3"/>
        <v>20.159999999987122</v>
      </c>
      <c r="I25" s="53">
        <f t="shared" si="4"/>
        <v>0.41176470588218905</v>
      </c>
      <c r="J25" s="39"/>
      <c r="K25" s="80">
        <v>6.5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80" t="s">
        <v>15</v>
      </c>
      <c r="B26" s="82">
        <v>238.9014</v>
      </c>
      <c r="C26" s="50">
        <f t="shared" si="0"/>
        <v>1.1400000000008959E-2</v>
      </c>
      <c r="D26" s="51">
        <f t="shared" si="1"/>
        <v>54.720000000043001</v>
      </c>
      <c r="E26" s="80"/>
      <c r="F26" s="82">
        <v>100.51139999999999</v>
      </c>
      <c r="G26" s="52">
        <f t="shared" si="2"/>
        <v>3.6999999999949296E-3</v>
      </c>
      <c r="H26" s="51">
        <f t="shared" si="3"/>
        <v>17.759999999975662</v>
      </c>
      <c r="I26" s="53">
        <f t="shared" si="4"/>
        <v>0.32456140350807211</v>
      </c>
      <c r="J26" s="39"/>
      <c r="K26" s="80">
        <v>6.5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80" t="s">
        <v>16</v>
      </c>
      <c r="B27" s="82">
        <v>238.9153</v>
      </c>
      <c r="C27" s="50">
        <f t="shared" si="0"/>
        <v>1.3900000000006685E-2</v>
      </c>
      <c r="D27" s="51">
        <f t="shared" si="1"/>
        <v>66.720000000032087</v>
      </c>
      <c r="E27" s="80"/>
      <c r="F27" s="82">
        <v>100.5142</v>
      </c>
      <c r="G27" s="52">
        <f t="shared" si="2"/>
        <v>2.8000000000076852E-3</v>
      </c>
      <c r="H27" s="51">
        <f t="shared" si="3"/>
        <v>13.440000000036889</v>
      </c>
      <c r="I27" s="53">
        <f t="shared" si="4"/>
        <v>0.20143884892131933</v>
      </c>
      <c r="J27" s="39"/>
      <c r="K27" s="80">
        <v>6.5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80" t="s">
        <v>17</v>
      </c>
      <c r="B28" s="82">
        <v>238.93119999999999</v>
      </c>
      <c r="C28" s="50">
        <f t="shared" si="0"/>
        <v>1.5899999999987813E-2</v>
      </c>
      <c r="D28" s="51">
        <f t="shared" si="1"/>
        <v>76.319999999941501</v>
      </c>
      <c r="E28" s="80"/>
      <c r="F28" s="82">
        <v>100.5193</v>
      </c>
      <c r="G28" s="52">
        <f t="shared" si="2"/>
        <v>5.0999999999987722E-3</v>
      </c>
      <c r="H28" s="51">
        <f t="shared" si="3"/>
        <v>24.479999999994106</v>
      </c>
      <c r="I28" s="53">
        <f t="shared" si="4"/>
        <v>0.3207547169813007</v>
      </c>
      <c r="J28" s="39"/>
      <c r="K28" s="80">
        <v>6.5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80" t="s">
        <v>18</v>
      </c>
      <c r="B29" s="82">
        <v>238.9477</v>
      </c>
      <c r="C29" s="50">
        <f t="shared" si="0"/>
        <v>1.6500000000007731E-2</v>
      </c>
      <c r="D29" s="51">
        <f t="shared" si="1"/>
        <v>79.200000000037107</v>
      </c>
      <c r="E29" s="80"/>
      <c r="F29" s="82">
        <v>100.5245</v>
      </c>
      <c r="G29" s="52">
        <f t="shared" si="2"/>
        <v>5.2000000000020918E-3</v>
      </c>
      <c r="H29" s="51">
        <f t="shared" si="3"/>
        <v>24.960000000010041</v>
      </c>
      <c r="I29" s="53">
        <f t="shared" si="4"/>
        <v>0.31515151515149425</v>
      </c>
      <c r="J29" s="39"/>
      <c r="K29" s="80">
        <v>6.4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80" t="s">
        <v>19</v>
      </c>
      <c r="B30" s="82">
        <v>238.9657</v>
      </c>
      <c r="C30" s="50">
        <f t="shared" si="0"/>
        <v>1.8000000000000682E-2</v>
      </c>
      <c r="D30" s="51">
        <f t="shared" si="1"/>
        <v>86.400000000003274</v>
      </c>
      <c r="E30" s="80"/>
      <c r="F30" s="82">
        <v>100.5299</v>
      </c>
      <c r="G30" s="52">
        <f t="shared" si="2"/>
        <v>5.3999999999945203E-3</v>
      </c>
      <c r="H30" s="51">
        <f t="shared" si="3"/>
        <v>25.919999999973697</v>
      </c>
      <c r="I30" s="53">
        <f t="shared" si="4"/>
        <v>0.29999999999968419</v>
      </c>
      <c r="J30" s="39"/>
      <c r="K30" s="80">
        <v>6.4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80" t="s">
        <v>20</v>
      </c>
      <c r="B31" s="82">
        <v>238.98140000000001</v>
      </c>
      <c r="C31" s="50">
        <f t="shared" si="0"/>
        <v>1.5700000000009595E-2</v>
      </c>
      <c r="D31" s="51">
        <f t="shared" si="1"/>
        <v>75.360000000046057</v>
      </c>
      <c r="E31" s="80"/>
      <c r="F31" s="82">
        <v>100.5346</v>
      </c>
      <c r="G31" s="52">
        <f t="shared" si="2"/>
        <v>4.6999999999997044E-3</v>
      </c>
      <c r="H31" s="51">
        <f t="shared" si="3"/>
        <v>22.559999999998581</v>
      </c>
      <c r="I31" s="53">
        <f t="shared" si="4"/>
        <v>0.29936305732463897</v>
      </c>
      <c r="J31" s="39"/>
      <c r="K31" s="80">
        <v>6.4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80" t="s">
        <v>21</v>
      </c>
      <c r="B32" s="82">
        <v>238.9975</v>
      </c>
      <c r="C32" s="50">
        <f t="shared" si="0"/>
        <v>1.6099999999994452E-2</v>
      </c>
      <c r="D32" s="51">
        <f t="shared" si="1"/>
        <v>77.27999999997337</v>
      </c>
      <c r="E32" s="80"/>
      <c r="F32" s="82">
        <v>100.53870000000001</v>
      </c>
      <c r="G32" s="52">
        <f t="shared" si="2"/>
        <v>4.1000000000082082E-3</v>
      </c>
      <c r="H32" s="51">
        <f t="shared" si="3"/>
        <v>19.680000000039399</v>
      </c>
      <c r="I32" s="53">
        <f t="shared" si="4"/>
        <v>0.25465838509376526</v>
      </c>
      <c r="J32" s="39"/>
      <c r="K32" s="80">
        <v>6.4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80" t="s">
        <v>22</v>
      </c>
      <c r="B33" s="82">
        <v>239.02119999999999</v>
      </c>
      <c r="C33" s="50">
        <f t="shared" si="0"/>
        <v>2.3699999999990951E-2</v>
      </c>
      <c r="D33" s="51">
        <f t="shared" si="1"/>
        <v>113.75999999995656</v>
      </c>
      <c r="E33" s="80"/>
      <c r="F33" s="82">
        <v>100.5454</v>
      </c>
      <c r="G33" s="52">
        <f t="shared" si="2"/>
        <v>6.6999999999950433E-3</v>
      </c>
      <c r="H33" s="51">
        <f t="shared" si="3"/>
        <v>32.159999999976208</v>
      </c>
      <c r="I33" s="53">
        <f t="shared" si="4"/>
        <v>0.28270042194082706</v>
      </c>
      <c r="J33" s="39"/>
      <c r="K33" s="80">
        <v>6.4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80" t="s">
        <v>23</v>
      </c>
      <c r="B34" s="82">
        <v>239.05590000000001</v>
      </c>
      <c r="C34" s="50">
        <f t="shared" si="0"/>
        <v>3.4700000000015052E-2</v>
      </c>
      <c r="D34" s="51">
        <f t="shared" si="1"/>
        <v>166.56000000007225</v>
      </c>
      <c r="E34" s="80"/>
      <c r="F34" s="82">
        <v>100.556</v>
      </c>
      <c r="G34" s="52">
        <f t="shared" si="2"/>
        <v>1.0599999999996612E-2</v>
      </c>
      <c r="H34" s="51">
        <f t="shared" si="3"/>
        <v>50.879999999983738</v>
      </c>
      <c r="I34" s="53">
        <f t="shared" si="4"/>
        <v>0.30547550432253645</v>
      </c>
      <c r="J34" s="39"/>
      <c r="K34" s="80">
        <v>6.4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80" t="s">
        <v>24</v>
      </c>
      <c r="B35" s="82">
        <v>239.08029999999999</v>
      </c>
      <c r="C35" s="50">
        <f t="shared" si="0"/>
        <v>2.4399999999985766E-2</v>
      </c>
      <c r="D35" s="51">
        <f t="shared" si="1"/>
        <v>117.11999999993168</v>
      </c>
      <c r="E35" s="80"/>
      <c r="F35" s="82">
        <v>100.5776</v>
      </c>
      <c r="G35" s="52">
        <f t="shared" si="2"/>
        <v>2.1600000000006503E-2</v>
      </c>
      <c r="H35" s="51">
        <f t="shared" si="3"/>
        <v>103.68000000003121</v>
      </c>
      <c r="I35" s="53">
        <f t="shared" si="4"/>
        <v>0.88524590164012718</v>
      </c>
      <c r="J35" s="39"/>
      <c r="K35" s="80">
        <v>6.4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80" t="s">
        <v>25</v>
      </c>
      <c r="B36" s="82">
        <v>239.10489999999999</v>
      </c>
      <c r="C36" s="50">
        <f t="shared" si="0"/>
        <v>2.4599999999992406E-2</v>
      </c>
      <c r="D36" s="51">
        <f t="shared" si="1"/>
        <v>118.07999999996355</v>
      </c>
      <c r="E36" s="80"/>
      <c r="F36" s="82">
        <v>100.59869999999999</v>
      </c>
      <c r="G36" s="52">
        <f t="shared" si="2"/>
        <v>2.1099999999989905E-2</v>
      </c>
      <c r="H36" s="51">
        <f t="shared" si="3"/>
        <v>101.27999999995154</v>
      </c>
      <c r="I36" s="53">
        <f>IF(H36="","",IF(D36="","",IF(AND(H36=0,D36=0),0,H36/D36)))</f>
        <v>0.85772357723562676</v>
      </c>
      <c r="J36" s="39"/>
      <c r="K36" s="80">
        <v>6.4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80" t="s">
        <v>26</v>
      </c>
      <c r="B37" s="82">
        <v>239.12280000000001</v>
      </c>
      <c r="C37" s="50">
        <f t="shared" si="0"/>
        <v>1.7900000000025784E-2</v>
      </c>
      <c r="D37" s="51">
        <f t="shared" si="1"/>
        <v>85.920000000123764</v>
      </c>
      <c r="E37" s="80"/>
      <c r="F37" s="82">
        <v>100.6198</v>
      </c>
      <c r="G37" s="52">
        <f t="shared" si="2"/>
        <v>2.1100000000004115E-2</v>
      </c>
      <c r="H37" s="51">
        <f t="shared" si="3"/>
        <v>101.28000000001975</v>
      </c>
      <c r="I37" s="53">
        <f t="shared" si="4"/>
        <v>1.1787709497192023</v>
      </c>
      <c r="J37" s="39"/>
      <c r="K37" s="80">
        <v>6.4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80" t="s">
        <v>27</v>
      </c>
      <c r="B38" s="82">
        <v>239.14080000000001</v>
      </c>
      <c r="C38" s="50">
        <f t="shared" si="0"/>
        <v>1.8000000000000682E-2</v>
      </c>
      <c r="D38" s="51">
        <f t="shared" si="1"/>
        <v>86.400000000003274</v>
      </c>
      <c r="E38" s="80"/>
      <c r="F38" s="82">
        <v>100.64190000000001</v>
      </c>
      <c r="G38" s="52">
        <f t="shared" si="2"/>
        <v>2.210000000000889E-2</v>
      </c>
      <c r="H38" s="51">
        <f t="shared" si="3"/>
        <v>106.08000000004267</v>
      </c>
      <c r="I38" s="53">
        <f t="shared" si="4"/>
        <v>1.2277777777782251</v>
      </c>
      <c r="J38" s="39"/>
      <c r="K38" s="80">
        <v>6.5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80" t="s">
        <v>28</v>
      </c>
      <c r="B39" s="82">
        <v>239.1575</v>
      </c>
      <c r="C39" s="50">
        <f t="shared" si="0"/>
        <v>1.6699999999985948E-2</v>
      </c>
      <c r="D39" s="51">
        <f t="shared" si="1"/>
        <v>80.159999999932552</v>
      </c>
      <c r="E39" s="80"/>
      <c r="F39" s="82">
        <v>100.6634</v>
      </c>
      <c r="G39" s="52">
        <f t="shared" si="2"/>
        <v>2.1499999999988972E-2</v>
      </c>
      <c r="H39" s="51">
        <f t="shared" si="3"/>
        <v>103.19999999994707</v>
      </c>
      <c r="I39" s="53">
        <f t="shared" si="4"/>
        <v>1.2874251497010216</v>
      </c>
      <c r="J39" s="39"/>
      <c r="K39" s="80">
        <v>6.5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80" t="s">
        <v>29</v>
      </c>
      <c r="B40" s="82">
        <v>239.178</v>
      </c>
      <c r="C40" s="50">
        <f t="shared" si="0"/>
        <v>2.0499999999998408E-2</v>
      </c>
      <c r="D40" s="51">
        <f t="shared" si="1"/>
        <v>98.39999999999236</v>
      </c>
      <c r="E40" s="80"/>
      <c r="F40" s="82">
        <v>100.68729999999999</v>
      </c>
      <c r="G40" s="52">
        <f t="shared" si="2"/>
        <v>2.389999999999759E-2</v>
      </c>
      <c r="H40" s="51">
        <f t="shared" si="3"/>
        <v>114.71999999998843</v>
      </c>
      <c r="I40" s="53">
        <f t="shared" si="4"/>
        <v>1.1658536585365584</v>
      </c>
      <c r="J40" s="39"/>
      <c r="K40" s="80">
        <v>6.5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80" t="s">
        <v>30</v>
      </c>
      <c r="B41" s="82">
        <v>239.20150000000001</v>
      </c>
      <c r="C41" s="50">
        <f t="shared" si="0"/>
        <v>2.3500000000012733E-2</v>
      </c>
      <c r="D41" s="51">
        <f t="shared" si="1"/>
        <v>112.80000000006112</v>
      </c>
      <c r="E41" s="80"/>
      <c r="F41" s="82">
        <v>100.71120000000001</v>
      </c>
      <c r="G41" s="52">
        <f t="shared" si="2"/>
        <v>2.3900000000011801E-2</v>
      </c>
      <c r="H41" s="51">
        <f t="shared" si="3"/>
        <v>114.72000000005664</v>
      </c>
      <c r="I41" s="53">
        <f t="shared" si="4"/>
        <v>1.0170212765956959</v>
      </c>
      <c r="J41" s="39"/>
      <c r="K41" s="80">
        <v>6.5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80" t="s">
        <v>31</v>
      </c>
      <c r="B42" s="82">
        <v>239.2253</v>
      </c>
      <c r="C42" s="50">
        <f t="shared" si="0"/>
        <v>2.379999999999427E-2</v>
      </c>
      <c r="D42" s="51">
        <f t="shared" si="1"/>
        <v>114.2399999999725</v>
      </c>
      <c r="E42" s="80"/>
      <c r="F42" s="82">
        <v>100.7319</v>
      </c>
      <c r="G42" s="52">
        <f t="shared" si="2"/>
        <v>2.0699999999990837E-2</v>
      </c>
      <c r="H42" s="51">
        <f t="shared" si="3"/>
        <v>99.359999999956017</v>
      </c>
      <c r="I42" s="53">
        <f t="shared" si="4"/>
        <v>0.86974789915948825</v>
      </c>
      <c r="J42" s="39"/>
      <c r="K42" s="80">
        <v>6.5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79" t="s">
        <v>70</v>
      </c>
      <c r="B43" s="179"/>
      <c r="C43" s="179"/>
      <c r="D43" s="51">
        <f>SUM(D18:D42)</f>
        <v>1953.1200000000354</v>
      </c>
      <c r="E43" s="80"/>
      <c r="F43" s="55"/>
      <c r="G43" s="61"/>
      <c r="H43" s="51">
        <f>SUM(H18:H42)</f>
        <v>1223.5199999999622</v>
      </c>
      <c r="I43" s="53">
        <f>IF(AND(H43=0,D43=0),0,H43/D43)</f>
        <v>0.6264438436962092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62"/>
      <c r="E44" s="62"/>
      <c r="F44" s="63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9"/>
      <c r="H48" s="59"/>
      <c r="I48" s="56"/>
      <c r="J48" s="56"/>
      <c r="K48" s="56"/>
      <c r="L48" s="56"/>
    </row>
    <row r="49" spans="1:23" ht="22.5" customHeight="1">
      <c r="A49" s="119" t="s">
        <v>381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382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49" t="s">
        <v>76</v>
      </c>
      <c r="E52" s="149"/>
      <c r="F52" s="149"/>
      <c r="G52" s="60"/>
      <c r="H52" s="60"/>
      <c r="I52" s="56"/>
      <c r="J52" s="56"/>
      <c r="K52" s="56"/>
      <c r="L52" s="56"/>
    </row>
  </sheetData>
  <mergeCells count="258">
    <mergeCell ref="G1:H2"/>
    <mergeCell ref="J16:J17"/>
    <mergeCell ref="K16:K17"/>
    <mergeCell ref="A13:A17"/>
    <mergeCell ref="E16:E17"/>
    <mergeCell ref="B15:C15"/>
    <mergeCell ref="D15:E15"/>
    <mergeCell ref="B13:C13"/>
    <mergeCell ref="D13:E13"/>
    <mergeCell ref="F14:G14"/>
    <mergeCell ref="A9:L9"/>
    <mergeCell ref="A1:F1"/>
    <mergeCell ref="A2:F2"/>
    <mergeCell ref="G3:H4"/>
    <mergeCell ref="I3:L4"/>
    <mergeCell ref="A11:D11"/>
    <mergeCell ref="E11:H11"/>
    <mergeCell ref="A10:D10"/>
    <mergeCell ref="E10:G10"/>
    <mergeCell ref="D14:E14"/>
    <mergeCell ref="A8:L8"/>
    <mergeCell ref="A43:C43"/>
    <mergeCell ref="J13:K13"/>
    <mergeCell ref="A3:F3"/>
    <mergeCell ref="A4:F4"/>
    <mergeCell ref="A5:F5"/>
    <mergeCell ref="A6:F6"/>
    <mergeCell ref="A12:L12"/>
    <mergeCell ref="H50:J50"/>
    <mergeCell ref="K50:L50"/>
    <mergeCell ref="D49:F49"/>
    <mergeCell ref="A47:C47"/>
    <mergeCell ref="D47:F47"/>
    <mergeCell ref="A46:F46"/>
    <mergeCell ref="A44:C44"/>
    <mergeCell ref="I13:I17"/>
    <mergeCell ref="J14:K14"/>
    <mergeCell ref="J15:K15"/>
    <mergeCell ref="G46:L46"/>
    <mergeCell ref="H49:J49"/>
    <mergeCell ref="K49:L49"/>
    <mergeCell ref="A7:L7"/>
    <mergeCell ref="F13:G13"/>
    <mergeCell ref="I11:L11"/>
    <mergeCell ref="B14:C14"/>
    <mergeCell ref="M20:M21"/>
    <mergeCell ref="M31:M32"/>
    <mergeCell ref="N10:O10"/>
    <mergeCell ref="N11:O11"/>
    <mergeCell ref="D48:F48"/>
    <mergeCell ref="F15:G15"/>
    <mergeCell ref="M18:M19"/>
    <mergeCell ref="P11:Q11"/>
    <mergeCell ref="P12:Q12"/>
    <mergeCell ref="N14:O14"/>
    <mergeCell ref="N15:O15"/>
    <mergeCell ref="N36:O36"/>
    <mergeCell ref="P36:Q36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T14:U14"/>
    <mergeCell ref="N7:O7"/>
    <mergeCell ref="M17:Z17"/>
    <mergeCell ref="W18:Z21"/>
    <mergeCell ref="V11:W11"/>
    <mergeCell ref="V12:W12"/>
    <mergeCell ref="T7:U7"/>
    <mergeCell ref="V7:W7"/>
    <mergeCell ref="R11:S11"/>
    <mergeCell ref="R12:S12"/>
    <mergeCell ref="R13:S13"/>
    <mergeCell ref="R14:S14"/>
    <mergeCell ref="R15:S15"/>
    <mergeCell ref="R7:S7"/>
    <mergeCell ref="X7:Z7"/>
    <mergeCell ref="X8:Z8"/>
    <mergeCell ref="T11:U11"/>
    <mergeCell ref="T12:U12"/>
    <mergeCell ref="P13:Q13"/>
    <mergeCell ref="T13:U13"/>
    <mergeCell ref="N13:O13"/>
    <mergeCell ref="V8:W8"/>
    <mergeCell ref="V9:W9"/>
    <mergeCell ref="V10:W10"/>
    <mergeCell ref="N9:O9"/>
    <mergeCell ref="N3:O6"/>
    <mergeCell ref="T3:U3"/>
    <mergeCell ref="T10:U10"/>
    <mergeCell ref="T9:U9"/>
    <mergeCell ref="N8:O8"/>
    <mergeCell ref="M1:Z1"/>
    <mergeCell ref="M2:Z2"/>
    <mergeCell ref="X3:Z6"/>
    <mergeCell ref="M5:M6"/>
    <mergeCell ref="M3:M4"/>
    <mergeCell ref="R3:S3"/>
    <mergeCell ref="R4:S4"/>
    <mergeCell ref="R5:S5"/>
    <mergeCell ref="R6:S6"/>
    <mergeCell ref="T4:U4"/>
    <mergeCell ref="T5:U5"/>
    <mergeCell ref="P3:Q4"/>
    <mergeCell ref="V3:W3"/>
    <mergeCell ref="V4:W4"/>
    <mergeCell ref="V5:W5"/>
    <mergeCell ref="V6:W6"/>
    <mergeCell ref="T6:U6"/>
    <mergeCell ref="P5:Q6"/>
    <mergeCell ref="P7:Q7"/>
    <mergeCell ref="R8:S8"/>
    <mergeCell ref="R9:S9"/>
    <mergeCell ref="R10:S10"/>
    <mergeCell ref="T8:U8"/>
    <mergeCell ref="P8:Q8"/>
    <mergeCell ref="P9:Q9"/>
    <mergeCell ref="P10:Q10"/>
    <mergeCell ref="N12:O12"/>
    <mergeCell ref="N28:P28"/>
    <mergeCell ref="Q28:S28"/>
    <mergeCell ref="T28:V28"/>
    <mergeCell ref="Q26:S26"/>
    <mergeCell ref="Q25:S25"/>
    <mergeCell ref="Q22:S22"/>
    <mergeCell ref="N25:P25"/>
    <mergeCell ref="T26:V26"/>
    <mergeCell ref="T25:V25"/>
    <mergeCell ref="N27:P27"/>
    <mergeCell ref="Q27:S27"/>
    <mergeCell ref="T27:V27"/>
    <mergeCell ref="P14:Q14"/>
    <mergeCell ref="P15:Q15"/>
    <mergeCell ref="P16:Q16"/>
    <mergeCell ref="V13:W13"/>
    <mergeCell ref="N18:P19"/>
    <mergeCell ref="T20:V21"/>
    <mergeCell ref="Q21:S21"/>
    <mergeCell ref="N22:P22"/>
    <mergeCell ref="T23:V23"/>
    <mergeCell ref="N20:P21"/>
    <mergeCell ref="N16:O16"/>
    <mergeCell ref="Q20:S20"/>
    <mergeCell ref="R16:S16"/>
    <mergeCell ref="V16:W16"/>
    <mergeCell ref="T22:V22"/>
    <mergeCell ref="Q18:S18"/>
    <mergeCell ref="Q19:S19"/>
    <mergeCell ref="X9:Z9"/>
    <mergeCell ref="X10:Z10"/>
    <mergeCell ref="X11:Z11"/>
    <mergeCell ref="X12:Z12"/>
    <mergeCell ref="X13:Z13"/>
    <mergeCell ref="T33:U33"/>
    <mergeCell ref="R31:S31"/>
    <mergeCell ref="R32:S32"/>
    <mergeCell ref="T15:U15"/>
    <mergeCell ref="V15:W15"/>
    <mergeCell ref="X14:Z14"/>
    <mergeCell ref="X15:Z15"/>
    <mergeCell ref="X16:Z16"/>
    <mergeCell ref="W26:Z26"/>
    <mergeCell ref="W25:Z25"/>
    <mergeCell ref="W27:Z27"/>
    <mergeCell ref="W22:Z22"/>
    <mergeCell ref="V14:W14"/>
    <mergeCell ref="Q24:S24"/>
    <mergeCell ref="W24:Z24"/>
    <mergeCell ref="Q23:S23"/>
    <mergeCell ref="T24:V24"/>
    <mergeCell ref="T16:U16"/>
    <mergeCell ref="T18:V19"/>
    <mergeCell ref="V34:X34"/>
    <mergeCell ref="W28:Z28"/>
    <mergeCell ref="W23:Z23"/>
    <mergeCell ref="R36:S36"/>
    <mergeCell ref="T36:U36"/>
    <mergeCell ref="V36:X36"/>
    <mergeCell ref="Y36:Z36"/>
    <mergeCell ref="N35:O35"/>
    <mergeCell ref="P35:Q35"/>
    <mergeCell ref="R35:S35"/>
    <mergeCell ref="T35:U35"/>
    <mergeCell ref="V35:X35"/>
    <mergeCell ref="Y35:Z35"/>
    <mergeCell ref="N31:O32"/>
    <mergeCell ref="N33:O34"/>
    <mergeCell ref="T34:U34"/>
    <mergeCell ref="P32:Q32"/>
    <mergeCell ref="P33:Q33"/>
    <mergeCell ref="P34:Q34"/>
    <mergeCell ref="P31:Q31"/>
    <mergeCell ref="R34:S34"/>
    <mergeCell ref="N24:P24"/>
    <mergeCell ref="N23:P23"/>
    <mergeCell ref="N26:P26"/>
    <mergeCell ref="V38:X38"/>
    <mergeCell ref="Y38:Z38"/>
    <mergeCell ref="N38:O38"/>
    <mergeCell ref="P38:Q38"/>
    <mergeCell ref="R38:S38"/>
    <mergeCell ref="T38:U38"/>
    <mergeCell ref="N37:O37"/>
    <mergeCell ref="P37:Q37"/>
    <mergeCell ref="R37:S37"/>
    <mergeCell ref="T37:U37"/>
    <mergeCell ref="V37:X37"/>
    <mergeCell ref="Y37:Z37"/>
    <mergeCell ref="S50:T50"/>
    <mergeCell ref="X41:Z42"/>
    <mergeCell ref="X43:Z44"/>
    <mergeCell ref="R39:S39"/>
    <mergeCell ref="T39:U39"/>
    <mergeCell ref="V39:X39"/>
    <mergeCell ref="Y39:Z39"/>
    <mergeCell ref="S41:S44"/>
    <mergeCell ref="T41:W44"/>
    <mergeCell ref="T47:W47"/>
    <mergeCell ref="N49:P49"/>
    <mergeCell ref="P45:R45"/>
    <mergeCell ref="N43:O44"/>
    <mergeCell ref="P43:R44"/>
    <mergeCell ref="P46:R46"/>
    <mergeCell ref="P47:R47"/>
    <mergeCell ref="N45:O45"/>
    <mergeCell ref="X45:Z45"/>
    <mergeCell ref="X46:Z46"/>
    <mergeCell ref="X47:Z47"/>
    <mergeCell ref="A51:C51"/>
    <mergeCell ref="D51:F51"/>
    <mergeCell ref="N46:O46"/>
    <mergeCell ref="N47:O47"/>
    <mergeCell ref="T45:W45"/>
    <mergeCell ref="T46:W46"/>
    <mergeCell ref="A52:C52"/>
    <mergeCell ref="D52:F52"/>
    <mergeCell ref="I1:L2"/>
    <mergeCell ref="G5:H6"/>
    <mergeCell ref="I5:L6"/>
    <mergeCell ref="H10:L10"/>
    <mergeCell ref="A48:C48"/>
    <mergeCell ref="A49:C49"/>
    <mergeCell ref="A50:C50"/>
    <mergeCell ref="D50:F50"/>
    <mergeCell ref="N39:O39"/>
    <mergeCell ref="P39:Q39"/>
    <mergeCell ref="N41:O42"/>
    <mergeCell ref="P41:R42"/>
    <mergeCell ref="M40:Z40"/>
    <mergeCell ref="M43:M44"/>
    <mergeCell ref="M41:M42"/>
    <mergeCell ref="Q49:V49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Z52"/>
  <sheetViews>
    <sheetView view="pageBreakPreview" zoomScale="75" zoomScaleNormal="100" zoomScaleSheetLayoutView="75" workbookViewId="0">
      <selection activeCell="L35" sqref="L35"/>
    </sheetView>
  </sheetViews>
  <sheetFormatPr defaultRowHeight="18.75"/>
  <cols>
    <col min="1" max="1" width="11.140625" style="2" customWidth="1"/>
    <col min="2" max="2" width="15.140625" style="2" customWidth="1"/>
    <col min="3" max="3" width="13.5703125" style="2" customWidth="1"/>
    <col min="4" max="4" width="12.7109375" style="2" customWidth="1"/>
    <col min="5" max="5" width="5.42578125" style="2" customWidth="1"/>
    <col min="6" max="6" width="14.140625" style="2" customWidth="1"/>
    <col min="7" max="7" width="13.7109375" style="2" customWidth="1"/>
    <col min="8" max="8" width="16.42578125" style="2" customWidth="1"/>
    <col min="9" max="9" width="8.28515625" style="2" customWidth="1"/>
    <col min="10" max="11" width="8.85546875" style="2" customWidth="1"/>
    <col min="12" max="12" width="18.855468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211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264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240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268</v>
      </c>
      <c r="E14" s="162"/>
      <c r="F14" s="159" t="s">
        <v>57</v>
      </c>
      <c r="G14" s="160"/>
      <c r="H14" s="42" t="s">
        <v>269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4800</v>
      </c>
      <c r="E15" s="177"/>
      <c r="F15" s="163" t="s">
        <v>58</v>
      </c>
      <c r="G15" s="164"/>
      <c r="H15" s="43">
        <v>4800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6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2433.221</v>
      </c>
      <c r="C18" s="50"/>
      <c r="D18" s="51"/>
      <c r="E18" s="80"/>
      <c r="F18" s="82">
        <v>267.19959999999998</v>
      </c>
      <c r="G18" s="52"/>
      <c r="H18" s="51"/>
      <c r="I18" s="53"/>
      <c r="J18" s="39"/>
      <c r="K18" s="80">
        <v>6.4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2433.2420000000002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2.1000000000185537E-2</v>
      </c>
      <c r="D19" s="51">
        <f t="shared" ref="D19:D42" si="1">IF(C19="","",C19*$D$15)</f>
        <v>100.80000000089058</v>
      </c>
      <c r="E19" s="80"/>
      <c r="F19" s="82">
        <v>267.20080000000002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1.2000000000398359E-3</v>
      </c>
      <c r="H19" s="51">
        <f t="shared" ref="H19:H42" si="3">IF(G19="","",G19*$H$15)</f>
        <v>5.7600000001912122</v>
      </c>
      <c r="I19" s="53">
        <f t="shared" ref="I19:I42" si="4">IF(H19="","",IF(D19="","",IF(AND(H19=0,D19=0),0,H19/D19)))</f>
        <v>5.7142857144249229E-2</v>
      </c>
      <c r="J19" s="39"/>
      <c r="K19" s="80">
        <v>6.4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2433.2620000000002</v>
      </c>
      <c r="C20" s="50">
        <f t="shared" si="0"/>
        <v>1.999999999998181E-2</v>
      </c>
      <c r="D20" s="51">
        <f t="shared" si="1"/>
        <v>95.999999999912689</v>
      </c>
      <c r="E20" s="80"/>
      <c r="F20" s="82">
        <v>267.20359999999999</v>
      </c>
      <c r="G20" s="52">
        <f t="shared" si="2"/>
        <v>2.7999999999792635E-3</v>
      </c>
      <c r="H20" s="51">
        <f t="shared" si="3"/>
        <v>13.439999999900465</v>
      </c>
      <c r="I20" s="53">
        <f t="shared" si="4"/>
        <v>0.13999999999909052</v>
      </c>
      <c r="J20" s="39"/>
      <c r="K20" s="80">
        <v>6.4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2433.2820000000002</v>
      </c>
      <c r="C21" s="50">
        <f t="shared" si="0"/>
        <v>1.999999999998181E-2</v>
      </c>
      <c r="D21" s="51">
        <f t="shared" si="1"/>
        <v>95.999999999912689</v>
      </c>
      <c r="E21" s="80"/>
      <c r="F21" s="82">
        <v>267.20699999999999</v>
      </c>
      <c r="G21" s="52">
        <f t="shared" si="2"/>
        <v>3.3999999999991815E-3</v>
      </c>
      <c r="H21" s="51">
        <f t="shared" si="3"/>
        <v>16.319999999996071</v>
      </c>
      <c r="I21" s="53">
        <f t="shared" si="4"/>
        <v>0.1700000000001137</v>
      </c>
      <c r="J21" s="39"/>
      <c r="K21" s="80">
        <v>6.4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2433.3020000000001</v>
      </c>
      <c r="C22" s="50">
        <f t="shared" si="0"/>
        <v>1.999999999998181E-2</v>
      </c>
      <c r="D22" s="51">
        <f t="shared" si="1"/>
        <v>95.999999999912689</v>
      </c>
      <c r="E22" s="80"/>
      <c r="F22" s="82">
        <v>267.2081</v>
      </c>
      <c r="G22" s="52">
        <f t="shared" si="2"/>
        <v>1.1000000000080945E-3</v>
      </c>
      <c r="H22" s="51">
        <f t="shared" si="3"/>
        <v>5.2800000000388536</v>
      </c>
      <c r="I22" s="53">
        <f t="shared" si="4"/>
        <v>5.5000000000454748E-2</v>
      </c>
      <c r="J22" s="39"/>
      <c r="K22" s="80">
        <v>6.4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2433.3249999999998</v>
      </c>
      <c r="C23" s="50">
        <f t="shared" si="0"/>
        <v>2.2999999999683496E-2</v>
      </c>
      <c r="D23" s="51">
        <f t="shared" si="1"/>
        <v>110.39999999848078</v>
      </c>
      <c r="E23" s="80"/>
      <c r="F23" s="82">
        <v>267.21179999999998</v>
      </c>
      <c r="G23" s="52">
        <f t="shared" si="2"/>
        <v>3.6999999999807187E-3</v>
      </c>
      <c r="H23" s="51">
        <f t="shared" si="3"/>
        <v>17.75999999990745</v>
      </c>
      <c r="I23" s="53">
        <f t="shared" si="4"/>
        <v>0.16086956521876672</v>
      </c>
      <c r="J23" s="39"/>
      <c r="K23" s="80">
        <v>6.4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2433.3440000000001</v>
      </c>
      <c r="C24" s="50">
        <f t="shared" si="0"/>
        <v>1.9000000000232831E-2</v>
      </c>
      <c r="D24" s="51">
        <f t="shared" si="1"/>
        <v>91.200000001117587</v>
      </c>
      <c r="E24" s="80"/>
      <c r="F24" s="82">
        <v>267.21530000000001</v>
      </c>
      <c r="G24" s="52">
        <f t="shared" si="2"/>
        <v>3.5000000000309228E-3</v>
      </c>
      <c r="H24" s="51">
        <f t="shared" si="3"/>
        <v>16.80000000014843</v>
      </c>
      <c r="I24" s="53">
        <f t="shared" si="4"/>
        <v>0.18421052631515963</v>
      </c>
      <c r="J24" s="39"/>
      <c r="K24" s="80">
        <v>6.4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2433.364</v>
      </c>
      <c r="C25" s="50">
        <f t="shared" si="0"/>
        <v>1.999999999998181E-2</v>
      </c>
      <c r="D25" s="51">
        <f t="shared" si="1"/>
        <v>95.999999999912689</v>
      </c>
      <c r="E25" s="80"/>
      <c r="F25" s="82">
        <v>267.21890000000002</v>
      </c>
      <c r="G25" s="52">
        <f t="shared" si="2"/>
        <v>3.6000000000058208E-3</v>
      </c>
      <c r="H25" s="51">
        <f t="shared" si="3"/>
        <v>17.28000000002794</v>
      </c>
      <c r="I25" s="53">
        <f t="shared" si="4"/>
        <v>0.18000000000045474</v>
      </c>
      <c r="J25" s="39"/>
      <c r="K25" s="80">
        <v>6.4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2433.3870000000002</v>
      </c>
      <c r="C26" s="50">
        <f t="shared" si="0"/>
        <v>2.3000000000138243E-2</v>
      </c>
      <c r="D26" s="51">
        <f t="shared" si="1"/>
        <v>110.40000000066357</v>
      </c>
      <c r="E26" s="80"/>
      <c r="F26" s="82">
        <v>267.22199999999998</v>
      </c>
      <c r="G26" s="52">
        <f t="shared" si="2"/>
        <v>3.0999999999608008E-3</v>
      </c>
      <c r="H26" s="51">
        <f t="shared" si="3"/>
        <v>14.879999999811844</v>
      </c>
      <c r="I26" s="53">
        <f t="shared" si="4"/>
        <v>0.13478260869313774</v>
      </c>
      <c r="J26" s="39"/>
      <c r="K26" s="80">
        <v>6.4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2433.4090000000001</v>
      </c>
      <c r="C27" s="50">
        <f t="shared" si="0"/>
        <v>2.1999999999934516E-2</v>
      </c>
      <c r="D27" s="51">
        <f t="shared" si="1"/>
        <v>105.59999999968568</v>
      </c>
      <c r="E27" s="80"/>
      <c r="F27" s="82">
        <v>267.22480000000002</v>
      </c>
      <c r="G27" s="52">
        <f t="shared" si="2"/>
        <v>2.8000000000361069E-3</v>
      </c>
      <c r="H27" s="51">
        <f t="shared" si="3"/>
        <v>13.440000000173313</v>
      </c>
      <c r="I27" s="53">
        <f t="shared" si="4"/>
        <v>0.12727272727474734</v>
      </c>
      <c r="J27" s="39"/>
      <c r="K27" s="80">
        <v>6.4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2433.4319999999998</v>
      </c>
      <c r="C28" s="50">
        <f t="shared" si="0"/>
        <v>2.2999999999683496E-2</v>
      </c>
      <c r="D28" s="51">
        <f t="shared" si="1"/>
        <v>110.39999999848078</v>
      </c>
      <c r="E28" s="80"/>
      <c r="F28" s="82">
        <v>267.2285</v>
      </c>
      <c r="G28" s="52">
        <f t="shared" si="2"/>
        <v>3.6999999999807187E-3</v>
      </c>
      <c r="H28" s="51">
        <f t="shared" si="3"/>
        <v>17.75999999990745</v>
      </c>
      <c r="I28" s="53">
        <f t="shared" si="4"/>
        <v>0.16086956521876672</v>
      </c>
      <c r="J28" s="39"/>
      <c r="K28" s="80">
        <v>6.4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2433.4549999999999</v>
      </c>
      <c r="C29" s="50">
        <f t="shared" si="0"/>
        <v>2.3000000000138243E-2</v>
      </c>
      <c r="D29" s="51">
        <f t="shared" si="1"/>
        <v>110.40000000066357</v>
      </c>
      <c r="E29" s="80"/>
      <c r="F29" s="82">
        <v>267.23219999999998</v>
      </c>
      <c r="G29" s="52">
        <f t="shared" si="2"/>
        <v>3.6999999999807187E-3</v>
      </c>
      <c r="H29" s="51">
        <f t="shared" si="3"/>
        <v>17.75999999990745</v>
      </c>
      <c r="I29" s="53">
        <f t="shared" si="4"/>
        <v>0.16086956521558607</v>
      </c>
      <c r="J29" s="39"/>
      <c r="K29" s="80">
        <v>6.3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2433.4780000000001</v>
      </c>
      <c r="C30" s="50">
        <f t="shared" si="0"/>
        <v>2.3000000000138243E-2</v>
      </c>
      <c r="D30" s="51">
        <f t="shared" si="1"/>
        <v>110.40000000066357</v>
      </c>
      <c r="E30" s="80"/>
      <c r="F30" s="82">
        <v>267.23579999999998</v>
      </c>
      <c r="G30" s="52">
        <f t="shared" si="2"/>
        <v>3.6000000000058208E-3</v>
      </c>
      <c r="H30" s="51">
        <f t="shared" si="3"/>
        <v>17.28000000002794</v>
      </c>
      <c r="I30" s="53">
        <f t="shared" si="4"/>
        <v>0.15652173912974707</v>
      </c>
      <c r="J30" s="39"/>
      <c r="K30" s="80">
        <v>6.3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2433.4989999999998</v>
      </c>
      <c r="C31" s="50">
        <f t="shared" si="0"/>
        <v>2.099999999973079E-2</v>
      </c>
      <c r="D31" s="51">
        <f t="shared" si="1"/>
        <v>100.79999999870779</v>
      </c>
      <c r="E31" s="80"/>
      <c r="F31" s="82">
        <v>267.23950000000002</v>
      </c>
      <c r="G31" s="52">
        <f t="shared" si="2"/>
        <v>3.7000000000375621E-3</v>
      </c>
      <c r="H31" s="51">
        <f t="shared" si="3"/>
        <v>17.760000000180298</v>
      </c>
      <c r="I31" s="53">
        <f t="shared" si="4"/>
        <v>0.17619047619452355</v>
      </c>
      <c r="J31" s="39"/>
      <c r="K31" s="80">
        <v>6.3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2433.5219999999999</v>
      </c>
      <c r="C32" s="50">
        <f t="shared" si="0"/>
        <v>2.3000000000138243E-2</v>
      </c>
      <c r="D32" s="51">
        <f t="shared" si="1"/>
        <v>110.40000000066357</v>
      </c>
      <c r="E32" s="80"/>
      <c r="F32" s="82">
        <v>267.24329999999998</v>
      </c>
      <c r="G32" s="52">
        <f t="shared" si="2"/>
        <v>3.7999999999556167E-3</v>
      </c>
      <c r="H32" s="51">
        <f t="shared" si="3"/>
        <v>18.23999999978696</v>
      </c>
      <c r="I32" s="53">
        <f t="shared" si="4"/>
        <v>0.16521739130142507</v>
      </c>
      <c r="J32" s="39"/>
      <c r="K32" s="80">
        <v>6.3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2433.547</v>
      </c>
      <c r="C33" s="50">
        <f t="shared" si="0"/>
        <v>2.5000000000090949E-2</v>
      </c>
      <c r="D33" s="51">
        <f t="shared" si="1"/>
        <v>120.00000000043656</v>
      </c>
      <c r="E33" s="80"/>
      <c r="F33" s="82">
        <v>267.24689999999998</v>
      </c>
      <c r="G33" s="52">
        <f t="shared" si="2"/>
        <v>3.6000000000058208E-3</v>
      </c>
      <c r="H33" s="51">
        <f t="shared" si="3"/>
        <v>17.28000000002794</v>
      </c>
      <c r="I33" s="53">
        <f t="shared" si="4"/>
        <v>0.14399999999970897</v>
      </c>
      <c r="J33" s="39"/>
      <c r="K33" s="80">
        <v>6.3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2433.5700000000002</v>
      </c>
      <c r="C34" s="50">
        <f t="shared" si="0"/>
        <v>2.3000000000138243E-2</v>
      </c>
      <c r="D34" s="51">
        <f t="shared" si="1"/>
        <v>110.40000000066357</v>
      </c>
      <c r="E34" s="80"/>
      <c r="F34" s="82">
        <v>267.25099999999998</v>
      </c>
      <c r="G34" s="52">
        <f t="shared" si="2"/>
        <v>4.0999999999939973E-3</v>
      </c>
      <c r="H34" s="51">
        <f t="shared" si="3"/>
        <v>19.679999999971187</v>
      </c>
      <c r="I34" s="53">
        <f t="shared" si="4"/>
        <v>0.17826086956388495</v>
      </c>
      <c r="J34" s="39"/>
      <c r="K34" s="80">
        <v>6.3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2433.5859999999998</v>
      </c>
      <c r="C35" s="50">
        <f t="shared" si="0"/>
        <v>1.599999999962165E-2</v>
      </c>
      <c r="D35" s="51">
        <f t="shared" si="1"/>
        <v>76.799999998183921</v>
      </c>
      <c r="E35" s="80"/>
      <c r="F35" s="82">
        <v>267.25099999999998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6.3</v>
      </c>
      <c r="L35" s="54"/>
      <c r="M35" s="9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2433.5990000000002</v>
      </c>
      <c r="C36" s="50">
        <f t="shared" si="0"/>
        <v>1.3000000000374712E-2</v>
      </c>
      <c r="D36" s="51">
        <f t="shared" si="1"/>
        <v>62.400000001798617</v>
      </c>
      <c r="E36" s="80"/>
      <c r="F36" s="82">
        <v>267.25099999999998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6.3</v>
      </c>
      <c r="L36" s="54"/>
      <c r="M36" s="9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2433.6179999999999</v>
      </c>
      <c r="C37" s="50">
        <f t="shared" si="0"/>
        <v>1.8999999999778083E-2</v>
      </c>
      <c r="D37" s="51">
        <f t="shared" si="1"/>
        <v>91.1999999989348</v>
      </c>
      <c r="E37" s="80"/>
      <c r="F37" s="82">
        <v>267.25099999999998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6.3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2433.634</v>
      </c>
      <c r="C38" s="50">
        <f t="shared" si="0"/>
        <v>1.6000000000076398E-2</v>
      </c>
      <c r="D38" s="51">
        <f t="shared" si="1"/>
        <v>76.800000000366708</v>
      </c>
      <c r="E38" s="80"/>
      <c r="F38" s="82">
        <v>267.25099999999998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6.4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2433.652</v>
      </c>
      <c r="C39" s="50">
        <f t="shared" si="0"/>
        <v>1.8000000000029104E-2</v>
      </c>
      <c r="D39" s="51">
        <f t="shared" si="1"/>
        <v>86.400000000139698</v>
      </c>
      <c r="E39" s="80"/>
      <c r="F39" s="82">
        <v>267.25099999999998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80">
        <v>6.4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2433.67</v>
      </c>
      <c r="C40" s="50">
        <f t="shared" si="0"/>
        <v>1.8000000000029104E-2</v>
      </c>
      <c r="D40" s="51">
        <f t="shared" si="1"/>
        <v>86.400000000139698</v>
      </c>
      <c r="E40" s="80"/>
      <c r="F40" s="82">
        <v>267.25099999999998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80">
        <v>6.4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2433.6840000000002</v>
      </c>
      <c r="C41" s="50">
        <f t="shared" si="0"/>
        <v>1.4000000000123691E-2</v>
      </c>
      <c r="D41" s="51">
        <f t="shared" si="1"/>
        <v>67.200000000593718</v>
      </c>
      <c r="E41" s="80"/>
      <c r="F41" s="82">
        <v>267.25099999999998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80">
        <v>6.4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2433.6950000000002</v>
      </c>
      <c r="C42" s="50">
        <f t="shared" si="0"/>
        <v>1.0999999999967258E-2</v>
      </c>
      <c r="D42" s="51">
        <f t="shared" si="1"/>
        <v>52.799999999842839</v>
      </c>
      <c r="E42" s="80"/>
      <c r="F42" s="82">
        <v>267.25099999999998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80">
        <v>6.4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2275.2000000007683</v>
      </c>
      <c r="E43" s="39"/>
      <c r="F43" s="55"/>
      <c r="G43" s="39"/>
      <c r="H43" s="51">
        <f>SUM(H18:H42)</f>
        <v>246.7200000000048</v>
      </c>
      <c r="I43" s="53">
        <f>IF(AND(H43=0,D43=0),0,H43/D43)</f>
        <v>0.10843881856536633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380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381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382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I11:L11"/>
    <mergeCell ref="A8:L8"/>
    <mergeCell ref="A1:F1"/>
    <mergeCell ref="A2:F2"/>
    <mergeCell ref="A3:F3"/>
    <mergeCell ref="A4:F4"/>
    <mergeCell ref="A5:F5"/>
    <mergeCell ref="A6:F6"/>
    <mergeCell ref="A9:L9"/>
    <mergeCell ref="G3:H4"/>
    <mergeCell ref="I3:L4"/>
    <mergeCell ref="A11:D11"/>
    <mergeCell ref="E11:H11"/>
    <mergeCell ref="N49:P49"/>
    <mergeCell ref="P45:R45"/>
    <mergeCell ref="A51:C51"/>
    <mergeCell ref="D51:F51"/>
    <mergeCell ref="N46:O46"/>
    <mergeCell ref="N47:O47"/>
    <mergeCell ref="T45:W45"/>
    <mergeCell ref="T46:W46"/>
    <mergeCell ref="H49:J49"/>
    <mergeCell ref="K49:L49"/>
    <mergeCell ref="A48:C48"/>
    <mergeCell ref="A49:C49"/>
    <mergeCell ref="A50:C50"/>
    <mergeCell ref="D50:F50"/>
    <mergeCell ref="D48:F48"/>
    <mergeCell ref="A47:C47"/>
    <mergeCell ref="D47:F47"/>
    <mergeCell ref="G46:L46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B14:C14"/>
    <mergeCell ref="D14:E14"/>
    <mergeCell ref="B13:C13"/>
    <mergeCell ref="F14:G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A10:D10"/>
    <mergeCell ref="E10:G10"/>
    <mergeCell ref="D13:E13"/>
    <mergeCell ref="A46:F46"/>
    <mergeCell ref="A44:C44"/>
    <mergeCell ref="G1:H2"/>
    <mergeCell ref="J16:J17"/>
    <mergeCell ref="K16:K17"/>
    <mergeCell ref="A13:A17"/>
    <mergeCell ref="E16:E17"/>
    <mergeCell ref="B15:C15"/>
    <mergeCell ref="D15:E15"/>
    <mergeCell ref="A43:C4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5" orientation="portrait" horizontalDpi="180" verticalDpi="18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Z52"/>
  <sheetViews>
    <sheetView view="pageBreakPreview" topLeftCell="A10" zoomScale="75" zoomScaleNormal="100" zoomScaleSheetLayoutView="75" workbookViewId="0">
      <selection activeCell="K18" sqref="K18:K42"/>
    </sheetView>
  </sheetViews>
  <sheetFormatPr defaultRowHeight="18.75"/>
  <cols>
    <col min="1" max="1" width="11.140625" style="2" customWidth="1"/>
    <col min="2" max="2" width="14.140625" style="2" customWidth="1"/>
    <col min="3" max="3" width="12.140625" style="2" customWidth="1"/>
    <col min="4" max="4" width="13.42578125" style="2" customWidth="1"/>
    <col min="5" max="5" width="5.42578125" style="2" customWidth="1"/>
    <col min="6" max="6" width="13.7109375" style="2" customWidth="1"/>
    <col min="7" max="7" width="13.425781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7.855468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208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186</v>
      </c>
      <c r="B5" s="122"/>
      <c r="C5" s="122"/>
      <c r="D5" s="122"/>
      <c r="E5" s="122"/>
      <c r="F5" s="122"/>
      <c r="G5" s="125" t="s">
        <v>156</v>
      </c>
      <c r="H5" s="125"/>
      <c r="I5" s="91" t="s">
        <v>209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241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200</v>
      </c>
      <c r="E14" s="162"/>
      <c r="F14" s="159" t="s">
        <v>57</v>
      </c>
      <c r="G14" s="160"/>
      <c r="H14" s="42" t="s">
        <v>200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36000</v>
      </c>
      <c r="E15" s="177"/>
      <c r="F15" s="163" t="s">
        <v>58</v>
      </c>
      <c r="G15" s="164"/>
      <c r="H15" s="43">
        <v>36000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2760.0639999999999</v>
      </c>
      <c r="C18" s="50"/>
      <c r="D18" s="51"/>
      <c r="E18" s="80"/>
      <c r="F18" s="82">
        <v>1805.1949999999999</v>
      </c>
      <c r="G18" s="52"/>
      <c r="H18" s="51"/>
      <c r="I18" s="53"/>
      <c r="J18" s="39"/>
      <c r="K18" s="39">
        <v>6.2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2760.0639999999999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1805.1949999999999</v>
      </c>
      <c r="G19" s="52">
        <f t="shared" ref="G19:G24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6.2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2760.0639999999999</v>
      </c>
      <c r="C20" s="50">
        <f t="shared" si="0"/>
        <v>0</v>
      </c>
      <c r="D20" s="51">
        <f t="shared" si="1"/>
        <v>0</v>
      </c>
      <c r="E20" s="80"/>
      <c r="F20" s="82">
        <v>1805.1949999999999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6.2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2760.0639999999999</v>
      </c>
      <c r="C21" s="50">
        <f t="shared" si="0"/>
        <v>0</v>
      </c>
      <c r="D21" s="51">
        <f t="shared" si="1"/>
        <v>0</v>
      </c>
      <c r="E21" s="80"/>
      <c r="F21" s="82">
        <v>1805.1949999999999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6.2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2760.0639999999999</v>
      </c>
      <c r="C22" s="50">
        <f t="shared" si="0"/>
        <v>0</v>
      </c>
      <c r="D22" s="51">
        <f t="shared" si="1"/>
        <v>0</v>
      </c>
      <c r="E22" s="80"/>
      <c r="F22" s="82">
        <v>1805.1949999999999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6.2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2760.0639999999999</v>
      </c>
      <c r="C23" s="50">
        <f t="shared" si="0"/>
        <v>0</v>
      </c>
      <c r="D23" s="51">
        <f t="shared" si="1"/>
        <v>0</v>
      </c>
      <c r="E23" s="80"/>
      <c r="F23" s="82">
        <v>1805.1949999999999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6.2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2760.0639999999999</v>
      </c>
      <c r="C24" s="50">
        <f t="shared" si="0"/>
        <v>0</v>
      </c>
      <c r="D24" s="51">
        <f t="shared" si="1"/>
        <v>0</v>
      </c>
      <c r="E24" s="80"/>
      <c r="F24" s="82">
        <v>1805.1949999999999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6.2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2760.0639999999999</v>
      </c>
      <c r="C25" s="50">
        <f t="shared" si="0"/>
        <v>0</v>
      </c>
      <c r="D25" s="51">
        <f t="shared" si="1"/>
        <v>0</v>
      </c>
      <c r="E25" s="80"/>
      <c r="F25" s="82">
        <v>1805.1949999999999</v>
      </c>
      <c r="G25" s="52">
        <f t="shared" ref="G25:G42" si="5">IF(F25="","",IF(LEN(TRUNC(F24,0))-LEN(TRUNC(F25,0))=0,F25-F24,IF(LEN(TRUNC(F24,0))-LEN(TRUNC(F25,0))&gt;0,VALUE(LEFT(F24,LEN(TRUNC(F24,0))-LEN(TRUNC(F25,0))))*POWER(10,LEN(TRUNC(F25,0)))+F25-F24,F25-F24-VALUE(LEFT(F25,LEN(TRUNC(F25,0))-LEN(TRUNC(F24,0))))*POWER(10,LEN(TRUNC(F24,0))))))</f>
        <v>0</v>
      </c>
      <c r="H25" s="51">
        <f t="shared" si="3"/>
        <v>0</v>
      </c>
      <c r="I25" s="53">
        <f t="shared" si="4"/>
        <v>0</v>
      </c>
      <c r="J25" s="39"/>
      <c r="K25" s="80">
        <v>6.2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2760.0639999999999</v>
      </c>
      <c r="C26" s="50">
        <f t="shared" si="0"/>
        <v>0</v>
      </c>
      <c r="D26" s="51">
        <f t="shared" si="1"/>
        <v>0</v>
      </c>
      <c r="E26" s="80"/>
      <c r="F26" s="82">
        <v>1805.1949999999999</v>
      </c>
      <c r="G26" s="52">
        <f t="shared" si="5"/>
        <v>0</v>
      </c>
      <c r="H26" s="51">
        <f t="shared" si="3"/>
        <v>0</v>
      </c>
      <c r="I26" s="53">
        <f t="shared" si="4"/>
        <v>0</v>
      </c>
      <c r="J26" s="39"/>
      <c r="K26" s="80">
        <v>6.2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2760.0639999999999</v>
      </c>
      <c r="C27" s="50">
        <f t="shared" si="0"/>
        <v>0</v>
      </c>
      <c r="D27" s="51">
        <f t="shared" si="1"/>
        <v>0</v>
      </c>
      <c r="E27" s="80"/>
      <c r="F27" s="82">
        <v>1805.1949999999999</v>
      </c>
      <c r="G27" s="52">
        <f t="shared" si="5"/>
        <v>0</v>
      </c>
      <c r="H27" s="51">
        <f t="shared" si="3"/>
        <v>0</v>
      </c>
      <c r="I27" s="53">
        <f t="shared" si="4"/>
        <v>0</v>
      </c>
      <c r="J27" s="39"/>
      <c r="K27" s="80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2760.0639999999999</v>
      </c>
      <c r="C28" s="50">
        <f t="shared" si="0"/>
        <v>0</v>
      </c>
      <c r="D28" s="51">
        <f t="shared" si="1"/>
        <v>0</v>
      </c>
      <c r="E28" s="80"/>
      <c r="F28" s="82">
        <v>1805.1949999999999</v>
      </c>
      <c r="G28" s="52">
        <f t="shared" si="5"/>
        <v>0</v>
      </c>
      <c r="H28" s="51">
        <f t="shared" si="3"/>
        <v>0</v>
      </c>
      <c r="I28" s="53">
        <f t="shared" si="4"/>
        <v>0</v>
      </c>
      <c r="J28" s="39"/>
      <c r="K28" s="39">
        <v>6.1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2760.0639999999999</v>
      </c>
      <c r="C29" s="50">
        <f t="shared" si="0"/>
        <v>0</v>
      </c>
      <c r="D29" s="51">
        <f t="shared" si="1"/>
        <v>0</v>
      </c>
      <c r="E29" s="80"/>
      <c r="F29" s="82">
        <v>1805.1949999999999</v>
      </c>
      <c r="G29" s="52">
        <f t="shared" si="5"/>
        <v>0</v>
      </c>
      <c r="H29" s="51">
        <f t="shared" si="3"/>
        <v>0</v>
      </c>
      <c r="I29" s="53">
        <f t="shared" si="4"/>
        <v>0</v>
      </c>
      <c r="J29" s="39"/>
      <c r="K29" s="80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2760.0639999999999</v>
      </c>
      <c r="C30" s="50">
        <f t="shared" si="0"/>
        <v>0</v>
      </c>
      <c r="D30" s="51">
        <f t="shared" si="1"/>
        <v>0</v>
      </c>
      <c r="E30" s="80"/>
      <c r="F30" s="82">
        <v>1805.1949999999999</v>
      </c>
      <c r="G30" s="52">
        <f t="shared" si="5"/>
        <v>0</v>
      </c>
      <c r="H30" s="51">
        <f t="shared" si="3"/>
        <v>0</v>
      </c>
      <c r="I30" s="53">
        <f t="shared" si="4"/>
        <v>0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2760.0639999999999</v>
      </c>
      <c r="C31" s="50">
        <f t="shared" si="0"/>
        <v>0</v>
      </c>
      <c r="D31" s="51">
        <f t="shared" si="1"/>
        <v>0</v>
      </c>
      <c r="E31" s="80"/>
      <c r="F31" s="82">
        <v>1805.1949999999999</v>
      </c>
      <c r="G31" s="52">
        <f t="shared" si="5"/>
        <v>0</v>
      </c>
      <c r="H31" s="51">
        <f t="shared" si="3"/>
        <v>0</v>
      </c>
      <c r="I31" s="53">
        <f t="shared" si="4"/>
        <v>0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2760.0639999999999</v>
      </c>
      <c r="C32" s="50">
        <f t="shared" si="0"/>
        <v>0</v>
      </c>
      <c r="D32" s="51">
        <f t="shared" si="1"/>
        <v>0</v>
      </c>
      <c r="E32" s="80"/>
      <c r="F32" s="82">
        <v>1805.1949999999999</v>
      </c>
      <c r="G32" s="52">
        <f t="shared" si="5"/>
        <v>0</v>
      </c>
      <c r="H32" s="51">
        <f t="shared" si="3"/>
        <v>0</v>
      </c>
      <c r="I32" s="53">
        <f t="shared" si="4"/>
        <v>0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2760.0639999999999</v>
      </c>
      <c r="C33" s="50">
        <f t="shared" si="0"/>
        <v>0</v>
      </c>
      <c r="D33" s="51">
        <f t="shared" si="1"/>
        <v>0</v>
      </c>
      <c r="E33" s="80"/>
      <c r="F33" s="82">
        <v>1805.1949999999999</v>
      </c>
      <c r="G33" s="52">
        <f t="shared" si="5"/>
        <v>0</v>
      </c>
      <c r="H33" s="51">
        <f t="shared" si="3"/>
        <v>0</v>
      </c>
      <c r="I33" s="53">
        <f t="shared" si="4"/>
        <v>0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2760.0639999999999</v>
      </c>
      <c r="C34" s="50">
        <f t="shared" si="0"/>
        <v>0</v>
      </c>
      <c r="D34" s="51">
        <f t="shared" si="1"/>
        <v>0</v>
      </c>
      <c r="E34" s="80"/>
      <c r="F34" s="82">
        <v>1805.1949999999999</v>
      </c>
      <c r="G34" s="52">
        <f t="shared" si="5"/>
        <v>0</v>
      </c>
      <c r="H34" s="51">
        <f t="shared" si="3"/>
        <v>0</v>
      </c>
      <c r="I34" s="53">
        <f t="shared" si="4"/>
        <v>0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2760.0639999999999</v>
      </c>
      <c r="C35" s="50">
        <f t="shared" si="0"/>
        <v>0</v>
      </c>
      <c r="D35" s="51">
        <f t="shared" si="1"/>
        <v>0</v>
      </c>
      <c r="E35" s="80"/>
      <c r="F35" s="82">
        <v>1805.1949999999999</v>
      </c>
      <c r="G35" s="52">
        <f t="shared" si="5"/>
        <v>0</v>
      </c>
      <c r="H35" s="51">
        <f t="shared" si="3"/>
        <v>0</v>
      </c>
      <c r="I35" s="53">
        <f t="shared" si="4"/>
        <v>0</v>
      </c>
      <c r="J35" s="39"/>
      <c r="K35" s="80">
        <v>6.1</v>
      </c>
      <c r="L35" s="54"/>
      <c r="M35" s="9"/>
      <c r="N35" s="94" t="s">
        <v>170</v>
      </c>
      <c r="O35" s="94"/>
      <c r="P35" s="94">
        <v>0.4</v>
      </c>
      <c r="Q35" s="94"/>
      <c r="R35" s="94">
        <v>380</v>
      </c>
      <c r="S35" s="94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2760.0639999999999</v>
      </c>
      <c r="C36" s="50">
        <f t="shared" si="0"/>
        <v>0</v>
      </c>
      <c r="D36" s="51">
        <f t="shared" si="1"/>
        <v>0</v>
      </c>
      <c r="E36" s="80"/>
      <c r="F36" s="82">
        <v>1805.1949999999999</v>
      </c>
      <c r="G36" s="52">
        <f t="shared" si="5"/>
        <v>0</v>
      </c>
      <c r="H36" s="51">
        <f t="shared" si="3"/>
        <v>0</v>
      </c>
      <c r="I36" s="53">
        <f t="shared" si="4"/>
        <v>0</v>
      </c>
      <c r="J36" s="39"/>
      <c r="K36" s="80">
        <v>6.1</v>
      </c>
      <c r="L36" s="54"/>
      <c r="M36" s="9"/>
      <c r="N36" s="94" t="s">
        <v>171</v>
      </c>
      <c r="O36" s="94"/>
      <c r="P36" s="99">
        <v>6</v>
      </c>
      <c r="Q36" s="99"/>
      <c r="R36" s="94">
        <v>250</v>
      </c>
      <c r="S36" s="94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2760.0639999999999</v>
      </c>
      <c r="C37" s="50">
        <f t="shared" si="0"/>
        <v>0</v>
      </c>
      <c r="D37" s="51">
        <f t="shared" si="1"/>
        <v>0</v>
      </c>
      <c r="E37" s="80"/>
      <c r="F37" s="82">
        <v>1805.1949999999999</v>
      </c>
      <c r="G37" s="52">
        <f t="shared" si="5"/>
        <v>0</v>
      </c>
      <c r="H37" s="51">
        <f t="shared" si="3"/>
        <v>0</v>
      </c>
      <c r="I37" s="53">
        <f t="shared" si="4"/>
        <v>0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2760.0639999999999</v>
      </c>
      <c r="C38" s="50">
        <f t="shared" si="0"/>
        <v>0</v>
      </c>
      <c r="D38" s="51">
        <f t="shared" si="1"/>
        <v>0</v>
      </c>
      <c r="E38" s="80"/>
      <c r="F38" s="82">
        <v>1805.1949999999999</v>
      </c>
      <c r="G38" s="52">
        <f t="shared" si="5"/>
        <v>0</v>
      </c>
      <c r="H38" s="51">
        <f t="shared" si="3"/>
        <v>0</v>
      </c>
      <c r="I38" s="53">
        <f t="shared" si="4"/>
        <v>0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2760.0639999999999</v>
      </c>
      <c r="C39" s="50">
        <f t="shared" si="0"/>
        <v>0</v>
      </c>
      <c r="D39" s="51">
        <f t="shared" si="1"/>
        <v>0</v>
      </c>
      <c r="E39" s="80"/>
      <c r="F39" s="82">
        <v>1805.1949999999999</v>
      </c>
      <c r="G39" s="52">
        <f t="shared" si="5"/>
        <v>0</v>
      </c>
      <c r="H39" s="51">
        <f t="shared" si="3"/>
        <v>0</v>
      </c>
      <c r="I39" s="53">
        <f t="shared" si="4"/>
        <v>0</v>
      </c>
      <c r="J39" s="39"/>
      <c r="K39" s="39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2760.0639999999999</v>
      </c>
      <c r="C40" s="50">
        <f t="shared" si="0"/>
        <v>0</v>
      </c>
      <c r="D40" s="51">
        <f t="shared" si="1"/>
        <v>0</v>
      </c>
      <c r="E40" s="80"/>
      <c r="F40" s="82">
        <v>1805.1949999999999</v>
      </c>
      <c r="G40" s="52">
        <f t="shared" si="5"/>
        <v>0</v>
      </c>
      <c r="H40" s="51">
        <f t="shared" si="3"/>
        <v>0</v>
      </c>
      <c r="I40" s="53">
        <f t="shared" si="4"/>
        <v>0</v>
      </c>
      <c r="J40" s="39"/>
      <c r="K40" s="80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2760.0639999999999</v>
      </c>
      <c r="C41" s="50">
        <f t="shared" si="0"/>
        <v>0</v>
      </c>
      <c r="D41" s="51">
        <f t="shared" si="1"/>
        <v>0</v>
      </c>
      <c r="E41" s="80"/>
      <c r="F41" s="82">
        <v>1805.1949999999999</v>
      </c>
      <c r="G41" s="52">
        <f t="shared" si="5"/>
        <v>0</v>
      </c>
      <c r="H41" s="51">
        <f t="shared" si="3"/>
        <v>0</v>
      </c>
      <c r="I41" s="53">
        <f t="shared" si="4"/>
        <v>0</v>
      </c>
      <c r="J41" s="39"/>
      <c r="K41" s="80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2760.0639999999999</v>
      </c>
      <c r="C42" s="50">
        <f t="shared" si="0"/>
        <v>0</v>
      </c>
      <c r="D42" s="51">
        <f t="shared" si="1"/>
        <v>0</v>
      </c>
      <c r="E42" s="80"/>
      <c r="F42" s="82">
        <v>1805.1949999999999</v>
      </c>
      <c r="G42" s="52">
        <f t="shared" si="5"/>
        <v>0</v>
      </c>
      <c r="H42" s="51">
        <f t="shared" si="3"/>
        <v>0</v>
      </c>
      <c r="I42" s="53">
        <f t="shared" si="4"/>
        <v>0</v>
      </c>
      <c r="J42" s="39"/>
      <c r="K42" s="80">
        <v>6.2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195</v>
      </c>
      <c r="B43" s="168"/>
      <c r="C43" s="168"/>
      <c r="D43" s="51">
        <f>SUM(D18:D42)</f>
        <v>0</v>
      </c>
      <c r="E43" s="39"/>
      <c r="F43" s="66"/>
      <c r="G43" s="39"/>
      <c r="H43" s="51">
        <f>SUM(H18:H42)</f>
        <v>0</v>
      </c>
      <c r="I43" s="53">
        <f>IF(AND(H43=0,D43=0),0,H43/D43)</f>
        <v>0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66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49" t="s">
        <v>76</v>
      </c>
      <c r="E52" s="149"/>
      <c r="F52" s="149"/>
      <c r="G52" s="60"/>
      <c r="H52" s="60"/>
      <c r="I52" s="56"/>
      <c r="J52" s="56"/>
      <c r="K52" s="56"/>
      <c r="L52" s="56"/>
    </row>
  </sheetData>
  <mergeCells count="258">
    <mergeCell ref="A52:C52"/>
    <mergeCell ref="D52:F52"/>
    <mergeCell ref="I1:L2"/>
    <mergeCell ref="G5:H6"/>
    <mergeCell ref="I5:L6"/>
    <mergeCell ref="H10:L10"/>
    <mergeCell ref="F15:G15"/>
    <mergeCell ref="H50:J50"/>
    <mergeCell ref="K50:L50"/>
    <mergeCell ref="D49:F49"/>
    <mergeCell ref="A7:L7"/>
    <mergeCell ref="A9:L9"/>
    <mergeCell ref="G3:H4"/>
    <mergeCell ref="I11:L11"/>
    <mergeCell ref="A2:F2"/>
    <mergeCell ref="A3:F3"/>
    <mergeCell ref="A4:F4"/>
    <mergeCell ref="A5:F5"/>
    <mergeCell ref="A6:F6"/>
    <mergeCell ref="A8:L8"/>
    <mergeCell ref="I3:L4"/>
    <mergeCell ref="A11:D11"/>
    <mergeCell ref="E11:H11"/>
    <mergeCell ref="A10:D10"/>
    <mergeCell ref="N49:P49"/>
    <mergeCell ref="P45:R45"/>
    <mergeCell ref="A51:C51"/>
    <mergeCell ref="D51:F51"/>
    <mergeCell ref="N46:O46"/>
    <mergeCell ref="N47:O47"/>
    <mergeCell ref="T45:W45"/>
    <mergeCell ref="T46:W46"/>
    <mergeCell ref="A50:C50"/>
    <mergeCell ref="D50:F50"/>
    <mergeCell ref="D48:F48"/>
    <mergeCell ref="A49:C49"/>
    <mergeCell ref="H49:J49"/>
    <mergeCell ref="K49:L49"/>
    <mergeCell ref="D47:F47"/>
    <mergeCell ref="G46:L46"/>
    <mergeCell ref="A48:C48"/>
    <mergeCell ref="A47:C47"/>
    <mergeCell ref="X45:Z45"/>
    <mergeCell ref="X46:Z46"/>
    <mergeCell ref="X47:Z47"/>
    <mergeCell ref="S50:T50"/>
    <mergeCell ref="N39:O39"/>
    <mergeCell ref="P39:Q39"/>
    <mergeCell ref="N41:O42"/>
    <mergeCell ref="P41:R42"/>
    <mergeCell ref="M40:Z40"/>
    <mergeCell ref="M43:M44"/>
    <mergeCell ref="T47:W47"/>
    <mergeCell ref="N43:O44"/>
    <mergeCell ref="P43:R44"/>
    <mergeCell ref="P46:R46"/>
    <mergeCell ref="P47:R47"/>
    <mergeCell ref="N45:O45"/>
    <mergeCell ref="R39:S39"/>
    <mergeCell ref="T39:U39"/>
    <mergeCell ref="V39:X39"/>
    <mergeCell ref="Y39:Z39"/>
    <mergeCell ref="S41:S44"/>
    <mergeCell ref="T41:W44"/>
    <mergeCell ref="M41:M42"/>
    <mergeCell ref="Q49:V49"/>
    <mergeCell ref="V37:X37"/>
    <mergeCell ref="Y37:Z37"/>
    <mergeCell ref="V38:X38"/>
    <mergeCell ref="Y38:Z38"/>
    <mergeCell ref="X41:Z42"/>
    <mergeCell ref="X43:Z44"/>
    <mergeCell ref="N37:O37"/>
    <mergeCell ref="P37:Q37"/>
    <mergeCell ref="R37:S37"/>
    <mergeCell ref="T37:U37"/>
    <mergeCell ref="N38:O38"/>
    <mergeCell ref="P38:Q38"/>
    <mergeCell ref="R38:S38"/>
    <mergeCell ref="T38:U38"/>
    <mergeCell ref="V13:W13"/>
    <mergeCell ref="T11:U11"/>
    <mergeCell ref="T12:U12"/>
    <mergeCell ref="T13:U13"/>
    <mergeCell ref="T27:V27"/>
    <mergeCell ref="W27:Z27"/>
    <mergeCell ref="T25:V25"/>
    <mergeCell ref="Y35:Z35"/>
    <mergeCell ref="N36:O36"/>
    <mergeCell ref="P36:Q36"/>
    <mergeCell ref="R36:S36"/>
    <mergeCell ref="T36:U36"/>
    <mergeCell ref="V36:X36"/>
    <mergeCell ref="Y36:Z36"/>
    <mergeCell ref="R34:S34"/>
    <mergeCell ref="T34:U34"/>
    <mergeCell ref="V34:X34"/>
    <mergeCell ref="N35:O35"/>
    <mergeCell ref="P35:Q35"/>
    <mergeCell ref="R35:S35"/>
    <mergeCell ref="T35:U35"/>
    <mergeCell ref="V35:X35"/>
    <mergeCell ref="T23:V23"/>
    <mergeCell ref="Q26:S26"/>
    <mergeCell ref="T26:V26"/>
    <mergeCell ref="N24:P24"/>
    <mergeCell ref="Q24:S24"/>
    <mergeCell ref="T28:V28"/>
    <mergeCell ref="W28:Z28"/>
    <mergeCell ref="T24:V24"/>
    <mergeCell ref="X9:Z9"/>
    <mergeCell ref="X10:Z10"/>
    <mergeCell ref="X11:Z11"/>
    <mergeCell ref="X12:Z12"/>
    <mergeCell ref="X13:Z13"/>
    <mergeCell ref="X14:Z14"/>
    <mergeCell ref="X15:Z15"/>
    <mergeCell ref="X16:Z16"/>
    <mergeCell ref="W26:Z26"/>
    <mergeCell ref="W23:Z23"/>
    <mergeCell ref="W24:Z24"/>
    <mergeCell ref="W25:Z25"/>
    <mergeCell ref="T18:V19"/>
    <mergeCell ref="V14:W14"/>
    <mergeCell ref="V11:W11"/>
    <mergeCell ref="V12:W12"/>
    <mergeCell ref="N31:O32"/>
    <mergeCell ref="N33:O34"/>
    <mergeCell ref="P31:Q31"/>
    <mergeCell ref="P32:Q32"/>
    <mergeCell ref="P33:Q33"/>
    <mergeCell ref="P34:Q34"/>
    <mergeCell ref="N28:P28"/>
    <mergeCell ref="Q28:S28"/>
    <mergeCell ref="N23:P23"/>
    <mergeCell ref="N27:P27"/>
    <mergeCell ref="Q27:S27"/>
    <mergeCell ref="N26:P26"/>
    <mergeCell ref="N25:P25"/>
    <mergeCell ref="Q25:S25"/>
    <mergeCell ref="Q23:S23"/>
    <mergeCell ref="M31:M32"/>
    <mergeCell ref="T33:U33"/>
    <mergeCell ref="R31:S31"/>
    <mergeCell ref="R32:S32"/>
    <mergeCell ref="Q19:S19"/>
    <mergeCell ref="Q20:S20"/>
    <mergeCell ref="R16:S16"/>
    <mergeCell ref="V15:W15"/>
    <mergeCell ref="V16:W16"/>
    <mergeCell ref="T16:U16"/>
    <mergeCell ref="P16:Q16"/>
    <mergeCell ref="M17:Z17"/>
    <mergeCell ref="W18:Z21"/>
    <mergeCell ref="N18:P19"/>
    <mergeCell ref="W22:Z22"/>
    <mergeCell ref="T20:V21"/>
    <mergeCell ref="Q21:S21"/>
    <mergeCell ref="N22:P22"/>
    <mergeCell ref="M18:M19"/>
    <mergeCell ref="M20:M21"/>
    <mergeCell ref="Q22:S22"/>
    <mergeCell ref="T22:V22"/>
    <mergeCell ref="Q18:S18"/>
    <mergeCell ref="N20:P21"/>
    <mergeCell ref="V8:W8"/>
    <mergeCell ref="V9:W9"/>
    <mergeCell ref="V10:W10"/>
    <mergeCell ref="R7:S7"/>
    <mergeCell ref="R8:S8"/>
    <mergeCell ref="R9:S9"/>
    <mergeCell ref="R10:S10"/>
    <mergeCell ref="T8:U8"/>
    <mergeCell ref="T9:U9"/>
    <mergeCell ref="T10:U10"/>
    <mergeCell ref="N14:O14"/>
    <mergeCell ref="N15:O15"/>
    <mergeCell ref="N16:O16"/>
    <mergeCell ref="N12:O12"/>
    <mergeCell ref="N13:O13"/>
    <mergeCell ref="I13:I17"/>
    <mergeCell ref="J13:K13"/>
    <mergeCell ref="J14:K14"/>
    <mergeCell ref="J15:K15"/>
    <mergeCell ref="A12:L12"/>
    <mergeCell ref="F13:G13"/>
    <mergeCell ref="F14:G14"/>
    <mergeCell ref="B14:C14"/>
    <mergeCell ref="D14:E14"/>
    <mergeCell ref="P12:Q12"/>
    <mergeCell ref="T14:U14"/>
    <mergeCell ref="T15:U15"/>
    <mergeCell ref="P13:Q13"/>
    <mergeCell ref="P14:Q14"/>
    <mergeCell ref="P15:Q15"/>
    <mergeCell ref="R11:S11"/>
    <mergeCell ref="R12:S12"/>
    <mergeCell ref="R13:S13"/>
    <mergeCell ref="R14:S14"/>
    <mergeCell ref="R15:S15"/>
    <mergeCell ref="M1:Z1"/>
    <mergeCell ref="M2:Z2"/>
    <mergeCell ref="X3:Z6"/>
    <mergeCell ref="M5:M6"/>
    <mergeCell ref="M3:M4"/>
    <mergeCell ref="P3:Q4"/>
    <mergeCell ref="R3:S3"/>
    <mergeCell ref="R4:S4"/>
    <mergeCell ref="R5:S5"/>
    <mergeCell ref="R6:S6"/>
    <mergeCell ref="P5:Q6"/>
    <mergeCell ref="N3:O6"/>
    <mergeCell ref="T3:U3"/>
    <mergeCell ref="T4:U4"/>
    <mergeCell ref="T5:U5"/>
    <mergeCell ref="V3:W3"/>
    <mergeCell ref="V4:W4"/>
    <mergeCell ref="V5:W5"/>
    <mergeCell ref="V6:W6"/>
    <mergeCell ref="T6:U6"/>
    <mergeCell ref="N10:O10"/>
    <mergeCell ref="N11:O11"/>
    <mergeCell ref="P7:Q7"/>
    <mergeCell ref="P8:Q8"/>
    <mergeCell ref="P9:Q9"/>
    <mergeCell ref="P10:Q10"/>
    <mergeCell ref="N8:O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X7:Z7"/>
    <mergeCell ref="X8:Z8"/>
    <mergeCell ref="N9:O9"/>
    <mergeCell ref="T7:U7"/>
    <mergeCell ref="N7:O7"/>
    <mergeCell ref="V7:W7"/>
    <mergeCell ref="P11:Q11"/>
    <mergeCell ref="E10:G10"/>
    <mergeCell ref="A1:F1"/>
    <mergeCell ref="A46:F46"/>
    <mergeCell ref="A44:C44"/>
    <mergeCell ref="G1:H2"/>
    <mergeCell ref="A43:C43"/>
    <mergeCell ref="D13:E13"/>
    <mergeCell ref="J16:J17"/>
    <mergeCell ref="K16:K17"/>
    <mergeCell ref="A13:A17"/>
    <mergeCell ref="E16:E17"/>
    <mergeCell ref="B15:C15"/>
    <mergeCell ref="D15:E15"/>
    <mergeCell ref="B13:C13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Z52"/>
  <sheetViews>
    <sheetView view="pageBreakPreview" topLeftCell="A17" zoomScale="75" zoomScaleNormal="75" zoomScaleSheetLayoutView="50" workbookViewId="0">
      <selection activeCell="K18" sqref="K18:K42"/>
    </sheetView>
  </sheetViews>
  <sheetFormatPr defaultRowHeight="18.75"/>
  <cols>
    <col min="1" max="1" width="11.140625" style="2" customWidth="1"/>
    <col min="2" max="2" width="14.7109375" style="2" customWidth="1"/>
    <col min="3" max="3" width="12.140625" style="2" customWidth="1"/>
    <col min="4" max="4" width="13.140625" style="2" customWidth="1"/>
    <col min="5" max="5" width="5.42578125" style="2" customWidth="1"/>
    <col min="6" max="6" width="13.5703125" style="2" customWidth="1"/>
    <col min="7" max="7" width="12.28515625" style="2" customWidth="1"/>
    <col min="8" max="8" width="16.28515625" style="2" customWidth="1"/>
    <col min="9" max="9" width="8.28515625" style="2" customWidth="1"/>
    <col min="10" max="11" width="8.85546875" style="2" customWidth="1"/>
    <col min="12" max="12" width="16.85546875" style="2" customWidth="1"/>
    <col min="13" max="26" width="10.28515625" style="2" customWidth="1"/>
    <col min="27" max="16384" width="9.140625" style="2"/>
  </cols>
  <sheetData>
    <row r="1" spans="1:26" ht="21.75" customHeight="1">
      <c r="A1" s="91" t="s">
        <v>157</v>
      </c>
      <c r="B1" s="91"/>
      <c r="C1" s="91"/>
      <c r="D1" s="91"/>
      <c r="E1" s="91"/>
      <c r="F1" s="91"/>
      <c r="G1" s="125" t="s">
        <v>154</v>
      </c>
      <c r="H1" s="125"/>
      <c r="I1" s="91" t="s">
        <v>160</v>
      </c>
      <c r="J1" s="91"/>
      <c r="K1" s="91"/>
      <c r="L1" s="91"/>
      <c r="M1" s="96" t="s">
        <v>96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 ht="21.75" customHeight="1">
      <c r="A2" s="121" t="s">
        <v>45</v>
      </c>
      <c r="B2" s="121"/>
      <c r="C2" s="121"/>
      <c r="D2" s="121"/>
      <c r="E2" s="121"/>
      <c r="F2" s="121"/>
      <c r="G2" s="125"/>
      <c r="H2" s="125"/>
      <c r="I2" s="91"/>
      <c r="J2" s="91"/>
      <c r="K2" s="91"/>
      <c r="L2" s="91"/>
      <c r="M2" s="96" t="s">
        <v>78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 ht="21.75" customHeight="1">
      <c r="A3" s="91" t="s">
        <v>158</v>
      </c>
      <c r="B3" s="122"/>
      <c r="C3" s="122"/>
      <c r="D3" s="122"/>
      <c r="E3" s="122"/>
      <c r="F3" s="122"/>
      <c r="G3" s="125" t="s">
        <v>155</v>
      </c>
      <c r="H3" s="125"/>
      <c r="I3" s="91" t="s">
        <v>213</v>
      </c>
      <c r="J3" s="91"/>
      <c r="K3" s="91"/>
      <c r="L3" s="91"/>
      <c r="M3" s="97" t="s">
        <v>79</v>
      </c>
      <c r="N3" s="98" t="s">
        <v>81</v>
      </c>
      <c r="O3" s="97"/>
      <c r="P3" s="98" t="s">
        <v>65</v>
      </c>
      <c r="Q3" s="97"/>
      <c r="R3" s="98" t="s">
        <v>82</v>
      </c>
      <c r="S3" s="97"/>
      <c r="T3" s="98" t="s">
        <v>85</v>
      </c>
      <c r="U3" s="97"/>
      <c r="V3" s="98" t="s">
        <v>87</v>
      </c>
      <c r="W3" s="97"/>
      <c r="X3" s="108" t="s">
        <v>91</v>
      </c>
      <c r="Y3" s="109"/>
      <c r="Z3" s="109"/>
    </row>
    <row r="4" spans="1:26" ht="29.25" customHeight="1">
      <c r="A4" s="121" t="s">
        <v>46</v>
      </c>
      <c r="B4" s="121"/>
      <c r="C4" s="121"/>
      <c r="D4" s="121"/>
      <c r="E4" s="121"/>
      <c r="F4" s="121"/>
      <c r="G4" s="125"/>
      <c r="H4" s="125"/>
      <c r="I4" s="91"/>
      <c r="J4" s="91"/>
      <c r="K4" s="91"/>
      <c r="L4" s="91"/>
      <c r="M4" s="92"/>
      <c r="N4" s="87"/>
      <c r="O4" s="92"/>
      <c r="P4" s="87"/>
      <c r="Q4" s="92"/>
      <c r="R4" s="87" t="s">
        <v>83</v>
      </c>
      <c r="S4" s="92"/>
      <c r="T4" s="87" t="s">
        <v>86</v>
      </c>
      <c r="U4" s="92"/>
      <c r="V4" s="87" t="s">
        <v>88</v>
      </c>
      <c r="W4" s="92"/>
      <c r="X4" s="108"/>
      <c r="Y4" s="109"/>
      <c r="Z4" s="109"/>
    </row>
    <row r="5" spans="1:26" ht="21.75" customHeight="1">
      <c r="A5" s="91" t="s">
        <v>185</v>
      </c>
      <c r="B5" s="122"/>
      <c r="C5" s="122"/>
      <c r="D5" s="122"/>
      <c r="E5" s="122"/>
      <c r="F5" s="122"/>
      <c r="G5" s="125" t="s">
        <v>156</v>
      </c>
      <c r="H5" s="125"/>
      <c r="I5" s="91" t="s">
        <v>214</v>
      </c>
      <c r="J5" s="91"/>
      <c r="K5" s="91"/>
      <c r="L5" s="91"/>
      <c r="M5" s="92" t="s">
        <v>80</v>
      </c>
      <c r="N5" s="87"/>
      <c r="O5" s="92"/>
      <c r="P5" s="87" t="s">
        <v>190</v>
      </c>
      <c r="Q5" s="92"/>
      <c r="R5" s="102" t="s">
        <v>84</v>
      </c>
      <c r="S5" s="103"/>
      <c r="T5" s="102" t="s">
        <v>84</v>
      </c>
      <c r="U5" s="103"/>
      <c r="V5" s="87" t="s">
        <v>89</v>
      </c>
      <c r="W5" s="92"/>
      <c r="X5" s="108"/>
      <c r="Y5" s="109"/>
      <c r="Z5" s="109"/>
    </row>
    <row r="6" spans="1:26" ht="21.75" customHeight="1">
      <c r="A6" s="121" t="s">
        <v>47</v>
      </c>
      <c r="B6" s="121"/>
      <c r="C6" s="121"/>
      <c r="D6" s="121"/>
      <c r="E6" s="121"/>
      <c r="F6" s="121"/>
      <c r="G6" s="125"/>
      <c r="H6" s="125"/>
      <c r="I6" s="91"/>
      <c r="J6" s="91"/>
      <c r="K6" s="91"/>
      <c r="L6" s="91"/>
      <c r="M6" s="93"/>
      <c r="N6" s="89"/>
      <c r="O6" s="93"/>
      <c r="P6" s="89"/>
      <c r="Q6" s="93"/>
      <c r="R6" s="89"/>
      <c r="S6" s="93"/>
      <c r="T6" s="89"/>
      <c r="U6" s="93"/>
      <c r="V6" s="89" t="s">
        <v>90</v>
      </c>
      <c r="W6" s="93"/>
      <c r="X6" s="108"/>
      <c r="Y6" s="109"/>
      <c r="Z6" s="109"/>
    </row>
    <row r="7" spans="1:26" ht="21.7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"/>
      <c r="N7" s="83"/>
      <c r="O7" s="85"/>
      <c r="P7" s="83"/>
      <c r="Q7" s="85"/>
      <c r="R7" s="83"/>
      <c r="S7" s="85"/>
      <c r="T7" s="83"/>
      <c r="U7" s="85"/>
      <c r="V7" s="83"/>
      <c r="W7" s="85"/>
      <c r="X7" s="83"/>
      <c r="Y7" s="84"/>
      <c r="Z7" s="84"/>
    </row>
    <row r="8" spans="1:26" ht="22.5" customHeight="1">
      <c r="A8" s="118" t="s">
        <v>48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9"/>
      <c r="N8" s="83"/>
      <c r="O8" s="85"/>
      <c r="P8" s="83"/>
      <c r="Q8" s="85"/>
      <c r="R8" s="83"/>
      <c r="S8" s="85"/>
      <c r="T8" s="83"/>
      <c r="U8" s="85"/>
      <c r="V8" s="83"/>
      <c r="W8" s="85"/>
      <c r="X8" s="83"/>
      <c r="Y8" s="84"/>
      <c r="Z8" s="84"/>
    </row>
    <row r="9" spans="1:26" ht="22.5" customHeight="1">
      <c r="A9" s="131" t="s">
        <v>49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9"/>
      <c r="N9" s="83"/>
      <c r="O9" s="85"/>
      <c r="P9" s="83"/>
      <c r="Q9" s="85"/>
      <c r="R9" s="83"/>
      <c r="S9" s="85"/>
      <c r="T9" s="83"/>
      <c r="U9" s="85"/>
      <c r="V9" s="83"/>
      <c r="W9" s="85"/>
      <c r="X9" s="83"/>
      <c r="Y9" s="84"/>
      <c r="Z9" s="84"/>
    </row>
    <row r="10" spans="1:26" ht="22.5" customHeight="1">
      <c r="A10" s="126" t="s">
        <v>112</v>
      </c>
      <c r="B10" s="126"/>
      <c r="C10" s="126"/>
      <c r="D10" s="126"/>
      <c r="E10" s="137" t="s">
        <v>377</v>
      </c>
      <c r="F10" s="137"/>
      <c r="G10" s="137"/>
      <c r="H10" s="113" t="s">
        <v>376</v>
      </c>
      <c r="I10" s="113"/>
      <c r="J10" s="113"/>
      <c r="K10" s="113"/>
      <c r="L10" s="113"/>
      <c r="M10" s="9"/>
      <c r="N10" s="83"/>
      <c r="O10" s="85"/>
      <c r="P10" s="83"/>
      <c r="Q10" s="85"/>
      <c r="R10" s="83"/>
      <c r="S10" s="85"/>
      <c r="T10" s="83"/>
      <c r="U10" s="85"/>
      <c r="V10" s="83"/>
      <c r="W10" s="85"/>
      <c r="X10" s="83"/>
      <c r="Y10" s="84"/>
      <c r="Z10" s="84"/>
    </row>
    <row r="11" spans="1:26" ht="22.5" customHeight="1">
      <c r="A11" s="126" t="s">
        <v>113</v>
      </c>
      <c r="B11" s="126"/>
      <c r="C11" s="126"/>
      <c r="D11" s="126"/>
      <c r="E11" s="136" t="s">
        <v>227</v>
      </c>
      <c r="F11" s="136"/>
      <c r="G11" s="136"/>
      <c r="H11" s="136"/>
      <c r="I11" s="113" t="s">
        <v>114</v>
      </c>
      <c r="J11" s="113"/>
      <c r="K11" s="113"/>
      <c r="L11" s="113"/>
      <c r="M11" s="9"/>
      <c r="N11" s="83"/>
      <c r="O11" s="85"/>
      <c r="P11" s="83"/>
      <c r="Q11" s="85"/>
      <c r="R11" s="83"/>
      <c r="S11" s="85"/>
      <c r="T11" s="83"/>
      <c r="U11" s="85"/>
      <c r="V11" s="83"/>
      <c r="W11" s="85"/>
      <c r="X11" s="83"/>
      <c r="Y11" s="84"/>
      <c r="Z11" s="84"/>
    </row>
    <row r="12" spans="1:26" ht="21.7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9"/>
      <c r="N12" s="83"/>
      <c r="O12" s="85"/>
      <c r="P12" s="83"/>
      <c r="Q12" s="85"/>
      <c r="R12" s="83"/>
      <c r="S12" s="85"/>
      <c r="T12" s="83"/>
      <c r="U12" s="85"/>
      <c r="V12" s="83"/>
      <c r="W12" s="85"/>
      <c r="X12" s="83"/>
      <c r="Y12" s="84"/>
      <c r="Z12" s="84"/>
    </row>
    <row r="13" spans="1:26" ht="21.75" customHeight="1">
      <c r="A13" s="172" t="s">
        <v>50</v>
      </c>
      <c r="B13" s="157" t="s">
        <v>56</v>
      </c>
      <c r="C13" s="158"/>
      <c r="D13" s="166" t="s">
        <v>198</v>
      </c>
      <c r="E13" s="167"/>
      <c r="F13" s="157" t="s">
        <v>59</v>
      </c>
      <c r="G13" s="158"/>
      <c r="H13" s="40" t="s">
        <v>198</v>
      </c>
      <c r="I13" s="169" t="s">
        <v>5</v>
      </c>
      <c r="J13" s="157" t="s">
        <v>60</v>
      </c>
      <c r="K13" s="172"/>
      <c r="L13" s="41" t="s">
        <v>65</v>
      </c>
      <c r="M13" s="9"/>
      <c r="N13" s="83"/>
      <c r="O13" s="85"/>
      <c r="P13" s="83"/>
      <c r="Q13" s="85"/>
      <c r="R13" s="83"/>
      <c r="S13" s="85"/>
      <c r="T13" s="83"/>
      <c r="U13" s="85"/>
      <c r="V13" s="83"/>
      <c r="W13" s="85"/>
      <c r="X13" s="83"/>
      <c r="Y13" s="84"/>
      <c r="Z13" s="84"/>
    </row>
    <row r="14" spans="1:26" ht="21.75" customHeight="1">
      <c r="A14" s="173"/>
      <c r="B14" s="159" t="s">
        <v>57</v>
      </c>
      <c r="C14" s="160"/>
      <c r="D14" s="161" t="s">
        <v>201</v>
      </c>
      <c r="E14" s="162"/>
      <c r="F14" s="159" t="s">
        <v>57</v>
      </c>
      <c r="G14" s="160"/>
      <c r="H14" s="42" t="s">
        <v>201</v>
      </c>
      <c r="I14" s="170"/>
      <c r="J14" s="159" t="s">
        <v>61</v>
      </c>
      <c r="K14" s="173"/>
      <c r="L14" s="41" t="s">
        <v>66</v>
      </c>
      <c r="M14" s="9"/>
      <c r="N14" s="83"/>
      <c r="O14" s="85"/>
      <c r="P14" s="83"/>
      <c r="Q14" s="85"/>
      <c r="R14" s="83"/>
      <c r="S14" s="85"/>
      <c r="T14" s="83"/>
      <c r="U14" s="85"/>
      <c r="V14" s="83"/>
      <c r="W14" s="85"/>
      <c r="X14" s="83"/>
      <c r="Y14" s="84"/>
      <c r="Z14" s="84"/>
    </row>
    <row r="15" spans="1:26" ht="21.75" customHeight="1">
      <c r="A15" s="173"/>
      <c r="B15" s="163" t="s">
        <v>58</v>
      </c>
      <c r="C15" s="164"/>
      <c r="D15" s="176">
        <v>36000</v>
      </c>
      <c r="E15" s="177"/>
      <c r="F15" s="163" t="s">
        <v>58</v>
      </c>
      <c r="G15" s="164"/>
      <c r="H15" s="43">
        <v>36000</v>
      </c>
      <c r="I15" s="170"/>
      <c r="J15" s="163" t="s">
        <v>62</v>
      </c>
      <c r="K15" s="174"/>
      <c r="L15" s="41" t="s">
        <v>67</v>
      </c>
      <c r="M15" s="9"/>
      <c r="N15" s="83"/>
      <c r="O15" s="85"/>
      <c r="P15" s="83"/>
      <c r="Q15" s="85"/>
      <c r="R15" s="83"/>
      <c r="S15" s="85"/>
      <c r="T15" s="83"/>
      <c r="U15" s="85"/>
      <c r="V15" s="83"/>
      <c r="W15" s="85"/>
      <c r="X15" s="83"/>
      <c r="Y15" s="84"/>
      <c r="Z15" s="84"/>
    </row>
    <row r="16" spans="1:26" ht="21.75" customHeight="1">
      <c r="A16" s="173"/>
      <c r="B16" s="44" t="s">
        <v>51</v>
      </c>
      <c r="C16" s="44" t="s">
        <v>53</v>
      </c>
      <c r="D16" s="44" t="s">
        <v>54</v>
      </c>
      <c r="E16" s="129"/>
      <c r="F16" s="44" t="s">
        <v>51</v>
      </c>
      <c r="G16" s="44" t="s">
        <v>53</v>
      </c>
      <c r="H16" s="45" t="s">
        <v>54</v>
      </c>
      <c r="I16" s="170"/>
      <c r="J16" s="129" t="s">
        <v>63</v>
      </c>
      <c r="K16" s="129" t="s">
        <v>64</v>
      </c>
      <c r="L16" s="41" t="s">
        <v>68</v>
      </c>
      <c r="M16" s="9"/>
      <c r="N16" s="83"/>
      <c r="O16" s="85"/>
      <c r="P16" s="83"/>
      <c r="Q16" s="85"/>
      <c r="R16" s="83"/>
      <c r="S16" s="85"/>
      <c r="T16" s="83"/>
      <c r="U16" s="85"/>
      <c r="V16" s="83"/>
      <c r="W16" s="85"/>
      <c r="X16" s="83"/>
      <c r="Y16" s="84"/>
      <c r="Z16" s="84"/>
    </row>
    <row r="17" spans="1:26" ht="21.75" customHeight="1">
      <c r="A17" s="174"/>
      <c r="B17" s="44" t="s">
        <v>52</v>
      </c>
      <c r="C17" s="46" t="s">
        <v>51</v>
      </c>
      <c r="D17" s="46" t="s">
        <v>55</v>
      </c>
      <c r="E17" s="175"/>
      <c r="F17" s="46" t="s">
        <v>52</v>
      </c>
      <c r="G17" s="47" t="s">
        <v>51</v>
      </c>
      <c r="H17" s="48" t="s">
        <v>55</v>
      </c>
      <c r="I17" s="171"/>
      <c r="J17" s="130"/>
      <c r="K17" s="130"/>
      <c r="L17" s="41" t="s">
        <v>69</v>
      </c>
      <c r="M17" s="106" t="s">
        <v>92</v>
      </c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23.25" customHeight="1">
      <c r="A18" s="49" t="s">
        <v>7</v>
      </c>
      <c r="B18" s="82">
        <v>4776.1549999999997</v>
      </c>
      <c r="C18" s="50"/>
      <c r="D18" s="51"/>
      <c r="E18" s="80"/>
      <c r="F18" s="82">
        <v>2977.471</v>
      </c>
      <c r="G18" s="52"/>
      <c r="H18" s="51"/>
      <c r="I18" s="53"/>
      <c r="J18" s="39"/>
      <c r="K18" s="39">
        <v>6.3</v>
      </c>
      <c r="L18" s="54"/>
      <c r="M18" s="97" t="s">
        <v>79</v>
      </c>
      <c r="N18" s="95" t="s">
        <v>98</v>
      </c>
      <c r="O18" s="95"/>
      <c r="P18" s="95"/>
      <c r="Q18" s="95" t="s">
        <v>107</v>
      </c>
      <c r="R18" s="95"/>
      <c r="S18" s="95"/>
      <c r="T18" s="95" t="s">
        <v>93</v>
      </c>
      <c r="U18" s="95"/>
      <c r="V18" s="95"/>
      <c r="W18" s="98" t="s">
        <v>91</v>
      </c>
      <c r="X18" s="107"/>
      <c r="Y18" s="107"/>
      <c r="Z18" s="107"/>
    </row>
    <row r="19" spans="1:26" ht="23.25" customHeight="1">
      <c r="A19" s="49" t="s">
        <v>8</v>
      </c>
      <c r="B19" s="82">
        <v>4776.1549999999997</v>
      </c>
      <c r="C19" s="50">
        <f t="shared" ref="C19:C42" si="0">IF(B19="","",IF(LEN(TRUNC(B18,0))-LEN(TRUNC(B19,0))=0,B19-B18,IF(LEN(TRUNC(B18,0))-LEN(TRUNC(B19,0))&gt;0,VALUE(LEFT(B18,LEN(TRUNC(B18,0))-LEN(TRUNC(B19,0))))*POWER(10,LEN(TRUNC(B19,0)))+B19-B18,B19-B18-VALUE(LEFT(B19,LEN(TRUNC(B19,0))-LEN(TRUNC(B18,0))))*POWER(10,LEN(TRUNC(B18,0))))))</f>
        <v>0</v>
      </c>
      <c r="D19" s="51">
        <f t="shared" ref="D19:D42" si="1">IF(C19="","",C19*$D$15)</f>
        <v>0</v>
      </c>
      <c r="E19" s="80"/>
      <c r="F19" s="82">
        <v>2977.471</v>
      </c>
      <c r="G19" s="52">
        <f t="shared" ref="G19:G42" si="2">IF(F19="","",IF(LEN(TRUNC(F18,0))-LEN(TRUNC(F19,0))=0,F19-F18,IF(LEN(TRUNC(F18,0))-LEN(TRUNC(F19,0))&gt;0,VALUE(LEFT(F18,LEN(TRUNC(F18,0))-LEN(TRUNC(F19,0))))*POWER(10,LEN(TRUNC(F19,0)))+F19-F18,F19-F18-VALUE(LEFT(F19,LEN(TRUNC(F19,0))-LEN(TRUNC(F18,0))))*POWER(10,LEN(TRUNC(F18,0))))))</f>
        <v>0</v>
      </c>
      <c r="H19" s="51">
        <f t="shared" ref="H19:H42" si="3">IF(G19="","",G19*$H$15)</f>
        <v>0</v>
      </c>
      <c r="I19" s="53">
        <f t="shared" ref="I19:I42" si="4">IF(H19="","",IF(D19="","",IF(AND(H19=0,D19=0),0,H19/D19)))</f>
        <v>0</v>
      </c>
      <c r="J19" s="39"/>
      <c r="K19" s="80">
        <v>6.3</v>
      </c>
      <c r="L19" s="54"/>
      <c r="M19" s="92"/>
      <c r="N19" s="86"/>
      <c r="O19" s="86"/>
      <c r="P19" s="86"/>
      <c r="Q19" s="86" t="s">
        <v>108</v>
      </c>
      <c r="R19" s="86"/>
      <c r="S19" s="86"/>
      <c r="T19" s="86"/>
      <c r="U19" s="86"/>
      <c r="V19" s="86"/>
      <c r="W19" s="87"/>
      <c r="X19" s="96"/>
      <c r="Y19" s="96"/>
      <c r="Z19" s="96"/>
    </row>
    <row r="20" spans="1:26" ht="23.25" customHeight="1">
      <c r="A20" s="49" t="s">
        <v>9</v>
      </c>
      <c r="B20" s="82">
        <v>4776.1549999999997</v>
      </c>
      <c r="C20" s="50">
        <f t="shared" si="0"/>
        <v>0</v>
      </c>
      <c r="D20" s="51">
        <f t="shared" si="1"/>
        <v>0</v>
      </c>
      <c r="E20" s="80"/>
      <c r="F20" s="82">
        <v>2977.471</v>
      </c>
      <c r="G20" s="52">
        <f t="shared" si="2"/>
        <v>0</v>
      </c>
      <c r="H20" s="51">
        <f t="shared" si="3"/>
        <v>0</v>
      </c>
      <c r="I20" s="53">
        <f t="shared" si="4"/>
        <v>0</v>
      </c>
      <c r="J20" s="39"/>
      <c r="K20" s="80">
        <v>6.3</v>
      </c>
      <c r="L20" s="54"/>
      <c r="M20" s="92" t="s">
        <v>80</v>
      </c>
      <c r="N20" s="86" t="s">
        <v>99</v>
      </c>
      <c r="O20" s="86"/>
      <c r="P20" s="86"/>
      <c r="Q20" s="86" t="s">
        <v>189</v>
      </c>
      <c r="R20" s="86"/>
      <c r="S20" s="86"/>
      <c r="T20" s="86" t="s">
        <v>94</v>
      </c>
      <c r="U20" s="86"/>
      <c r="V20" s="86"/>
      <c r="W20" s="87"/>
      <c r="X20" s="96"/>
      <c r="Y20" s="96"/>
      <c r="Z20" s="96"/>
    </row>
    <row r="21" spans="1:26" ht="23.25" customHeight="1">
      <c r="A21" s="49" t="s">
        <v>10</v>
      </c>
      <c r="B21" s="82">
        <v>4776.1549999999997</v>
      </c>
      <c r="C21" s="50">
        <f t="shared" si="0"/>
        <v>0</v>
      </c>
      <c r="D21" s="51">
        <f t="shared" si="1"/>
        <v>0</v>
      </c>
      <c r="E21" s="80"/>
      <c r="F21" s="82">
        <v>2977.471</v>
      </c>
      <c r="G21" s="52">
        <f t="shared" si="2"/>
        <v>0</v>
      </c>
      <c r="H21" s="51">
        <f t="shared" si="3"/>
        <v>0</v>
      </c>
      <c r="I21" s="53">
        <f t="shared" si="4"/>
        <v>0</v>
      </c>
      <c r="J21" s="39"/>
      <c r="K21" s="80">
        <v>6.3</v>
      </c>
      <c r="L21" s="54"/>
      <c r="M21" s="93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106"/>
      <c r="Y21" s="106"/>
      <c r="Z21" s="106"/>
    </row>
    <row r="22" spans="1:26" ht="23.25" customHeight="1">
      <c r="A22" s="49" t="s">
        <v>11</v>
      </c>
      <c r="B22" s="82">
        <v>4776.1549999999997</v>
      </c>
      <c r="C22" s="50">
        <f t="shared" si="0"/>
        <v>0</v>
      </c>
      <c r="D22" s="51">
        <f t="shared" si="1"/>
        <v>0</v>
      </c>
      <c r="E22" s="80"/>
      <c r="F22" s="82">
        <v>2977.471</v>
      </c>
      <c r="G22" s="52">
        <f t="shared" si="2"/>
        <v>0</v>
      </c>
      <c r="H22" s="51">
        <f t="shared" si="3"/>
        <v>0</v>
      </c>
      <c r="I22" s="53">
        <f t="shared" si="4"/>
        <v>0</v>
      </c>
      <c r="J22" s="39"/>
      <c r="K22" s="80">
        <v>6.3</v>
      </c>
      <c r="L22" s="54"/>
      <c r="M22" s="9"/>
      <c r="N22" s="94"/>
      <c r="O22" s="94"/>
      <c r="P22" s="94"/>
      <c r="Q22" s="94"/>
      <c r="R22" s="94"/>
      <c r="S22" s="94"/>
      <c r="T22" s="94"/>
      <c r="U22" s="94"/>
      <c r="V22" s="94"/>
      <c r="W22" s="83"/>
      <c r="X22" s="84"/>
      <c r="Y22" s="84"/>
      <c r="Z22" s="84"/>
    </row>
    <row r="23" spans="1:26" ht="23.25" customHeight="1">
      <c r="A23" s="49" t="s">
        <v>12</v>
      </c>
      <c r="B23" s="82">
        <v>4776.1549999999997</v>
      </c>
      <c r="C23" s="50">
        <f t="shared" si="0"/>
        <v>0</v>
      </c>
      <c r="D23" s="51">
        <f t="shared" si="1"/>
        <v>0</v>
      </c>
      <c r="E23" s="80"/>
      <c r="F23" s="82">
        <v>2977.471</v>
      </c>
      <c r="G23" s="52">
        <f t="shared" si="2"/>
        <v>0</v>
      </c>
      <c r="H23" s="51">
        <f t="shared" si="3"/>
        <v>0</v>
      </c>
      <c r="I23" s="53">
        <f t="shared" si="4"/>
        <v>0</v>
      </c>
      <c r="J23" s="39"/>
      <c r="K23" s="80">
        <v>6.3</v>
      </c>
      <c r="L23" s="54"/>
      <c r="M23" s="9"/>
      <c r="N23" s="94"/>
      <c r="O23" s="94"/>
      <c r="P23" s="94"/>
      <c r="Q23" s="94"/>
      <c r="R23" s="94"/>
      <c r="S23" s="94"/>
      <c r="T23" s="94"/>
      <c r="U23" s="94"/>
      <c r="V23" s="94"/>
      <c r="W23" s="83"/>
      <c r="X23" s="84"/>
      <c r="Y23" s="84"/>
      <c r="Z23" s="84"/>
    </row>
    <row r="24" spans="1:26" ht="23.25" customHeight="1">
      <c r="A24" s="49" t="s">
        <v>13</v>
      </c>
      <c r="B24" s="82">
        <v>4776.1549999999997</v>
      </c>
      <c r="C24" s="50">
        <f t="shared" si="0"/>
        <v>0</v>
      </c>
      <c r="D24" s="51">
        <f t="shared" si="1"/>
        <v>0</v>
      </c>
      <c r="E24" s="80"/>
      <c r="F24" s="82">
        <v>2977.471</v>
      </c>
      <c r="G24" s="52">
        <f t="shared" si="2"/>
        <v>0</v>
      </c>
      <c r="H24" s="51">
        <f t="shared" si="3"/>
        <v>0</v>
      </c>
      <c r="I24" s="53">
        <f t="shared" si="4"/>
        <v>0</v>
      </c>
      <c r="J24" s="39"/>
      <c r="K24" s="80">
        <v>6.3</v>
      </c>
      <c r="L24" s="54"/>
      <c r="M24" s="9"/>
      <c r="N24" s="94"/>
      <c r="O24" s="94"/>
      <c r="P24" s="94"/>
      <c r="Q24" s="94"/>
      <c r="R24" s="94"/>
      <c r="S24" s="94"/>
      <c r="T24" s="94"/>
      <c r="U24" s="94"/>
      <c r="V24" s="94"/>
      <c r="W24" s="83"/>
      <c r="X24" s="84"/>
      <c r="Y24" s="84"/>
      <c r="Z24" s="84"/>
    </row>
    <row r="25" spans="1:26" ht="23.25" customHeight="1">
      <c r="A25" s="49" t="s">
        <v>14</v>
      </c>
      <c r="B25" s="82">
        <v>4776.1549999999997</v>
      </c>
      <c r="C25" s="50">
        <f t="shared" si="0"/>
        <v>0</v>
      </c>
      <c r="D25" s="51">
        <f t="shared" si="1"/>
        <v>0</v>
      </c>
      <c r="E25" s="80"/>
      <c r="F25" s="82">
        <v>2977.471</v>
      </c>
      <c r="G25" s="52">
        <f t="shared" si="2"/>
        <v>0</v>
      </c>
      <c r="H25" s="51">
        <f t="shared" si="3"/>
        <v>0</v>
      </c>
      <c r="I25" s="53">
        <f t="shared" si="4"/>
        <v>0</v>
      </c>
      <c r="J25" s="39"/>
      <c r="K25" s="80">
        <v>6.3</v>
      </c>
      <c r="L25" s="54"/>
      <c r="M25" s="9"/>
      <c r="N25" s="94"/>
      <c r="O25" s="94"/>
      <c r="P25" s="94"/>
      <c r="Q25" s="94"/>
      <c r="R25" s="94"/>
      <c r="S25" s="94"/>
      <c r="T25" s="94"/>
      <c r="U25" s="94"/>
      <c r="V25" s="94"/>
      <c r="W25" s="83"/>
      <c r="X25" s="84"/>
      <c r="Y25" s="84"/>
      <c r="Z25" s="84"/>
    </row>
    <row r="26" spans="1:26" ht="23.25" customHeight="1">
      <c r="A26" s="49" t="s">
        <v>15</v>
      </c>
      <c r="B26" s="82">
        <v>4776.1549999999997</v>
      </c>
      <c r="C26" s="50">
        <f t="shared" si="0"/>
        <v>0</v>
      </c>
      <c r="D26" s="51">
        <f t="shared" si="1"/>
        <v>0</v>
      </c>
      <c r="E26" s="80"/>
      <c r="F26" s="82">
        <v>2977.471</v>
      </c>
      <c r="G26" s="52">
        <f t="shared" si="2"/>
        <v>0</v>
      </c>
      <c r="H26" s="51">
        <f t="shared" si="3"/>
        <v>0</v>
      </c>
      <c r="I26" s="53">
        <f t="shared" si="4"/>
        <v>0</v>
      </c>
      <c r="J26" s="39"/>
      <c r="K26" s="80">
        <v>6.3</v>
      </c>
      <c r="L26" s="54"/>
      <c r="M26" s="9"/>
      <c r="N26" s="94"/>
      <c r="O26" s="94"/>
      <c r="P26" s="94"/>
      <c r="Q26" s="94"/>
      <c r="R26" s="94"/>
      <c r="S26" s="94"/>
      <c r="T26" s="94"/>
      <c r="U26" s="94"/>
      <c r="V26" s="94"/>
      <c r="W26" s="83"/>
      <c r="X26" s="84"/>
      <c r="Y26" s="84"/>
      <c r="Z26" s="84"/>
    </row>
    <row r="27" spans="1:26" ht="23.25" customHeight="1">
      <c r="A27" s="49" t="s">
        <v>16</v>
      </c>
      <c r="B27" s="82">
        <v>4776.1549999999997</v>
      </c>
      <c r="C27" s="50">
        <f t="shared" si="0"/>
        <v>0</v>
      </c>
      <c r="D27" s="51">
        <f t="shared" si="1"/>
        <v>0</v>
      </c>
      <c r="E27" s="80"/>
      <c r="F27" s="82">
        <v>2977.471</v>
      </c>
      <c r="G27" s="52">
        <f t="shared" si="2"/>
        <v>0</v>
      </c>
      <c r="H27" s="51">
        <f t="shared" si="3"/>
        <v>0</v>
      </c>
      <c r="I27" s="53">
        <f t="shared" si="4"/>
        <v>0</v>
      </c>
      <c r="J27" s="39"/>
      <c r="K27" s="39">
        <v>6.2</v>
      </c>
      <c r="L27" s="54"/>
      <c r="M27" s="9"/>
      <c r="N27" s="94"/>
      <c r="O27" s="94"/>
      <c r="P27" s="94"/>
      <c r="Q27" s="94"/>
      <c r="R27" s="94"/>
      <c r="S27" s="94"/>
      <c r="T27" s="94"/>
      <c r="U27" s="94"/>
      <c r="V27" s="94"/>
      <c r="W27" s="83"/>
      <c r="X27" s="84"/>
      <c r="Y27" s="84"/>
      <c r="Z27" s="84"/>
    </row>
    <row r="28" spans="1:26" ht="23.25" customHeight="1">
      <c r="A28" s="49" t="s">
        <v>17</v>
      </c>
      <c r="B28" s="82">
        <v>4776.1549999999997</v>
      </c>
      <c r="C28" s="50">
        <f t="shared" si="0"/>
        <v>0</v>
      </c>
      <c r="D28" s="51">
        <f t="shared" si="1"/>
        <v>0</v>
      </c>
      <c r="E28" s="80"/>
      <c r="F28" s="82">
        <v>2977.471</v>
      </c>
      <c r="G28" s="52">
        <f t="shared" si="2"/>
        <v>0</v>
      </c>
      <c r="H28" s="51">
        <f t="shared" si="3"/>
        <v>0</v>
      </c>
      <c r="I28" s="53">
        <f t="shared" si="4"/>
        <v>0</v>
      </c>
      <c r="J28" s="39"/>
      <c r="K28" s="39">
        <v>6.2</v>
      </c>
      <c r="L28" s="54"/>
      <c r="M28" s="9"/>
      <c r="N28" s="94"/>
      <c r="O28" s="94"/>
      <c r="P28" s="94"/>
      <c r="Q28" s="94"/>
      <c r="R28" s="94"/>
      <c r="S28" s="94"/>
      <c r="T28" s="94"/>
      <c r="U28" s="94"/>
      <c r="V28" s="94"/>
      <c r="W28" s="83"/>
      <c r="X28" s="84"/>
      <c r="Y28" s="84"/>
      <c r="Z28" s="84"/>
    </row>
    <row r="29" spans="1:26" ht="23.25" customHeight="1">
      <c r="A29" s="49" t="s">
        <v>18</v>
      </c>
      <c r="B29" s="82">
        <v>4776.1549999999997</v>
      </c>
      <c r="C29" s="50">
        <f t="shared" si="0"/>
        <v>0</v>
      </c>
      <c r="D29" s="51">
        <f t="shared" si="1"/>
        <v>0</v>
      </c>
      <c r="E29" s="80"/>
      <c r="F29" s="82">
        <v>2977.471</v>
      </c>
      <c r="G29" s="52">
        <f t="shared" si="2"/>
        <v>0</v>
      </c>
      <c r="H29" s="51">
        <f t="shared" si="3"/>
        <v>0</v>
      </c>
      <c r="I29" s="53">
        <f t="shared" si="4"/>
        <v>0</v>
      </c>
      <c r="J29" s="39"/>
      <c r="K29" s="39">
        <v>6.1</v>
      </c>
      <c r="L29" s="54"/>
      <c r="M29" s="120" t="s">
        <v>95</v>
      </c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</row>
    <row r="30" spans="1:26" ht="23.25" customHeight="1">
      <c r="A30" s="49" t="s">
        <v>19</v>
      </c>
      <c r="B30" s="82">
        <v>4776.1549999999997</v>
      </c>
      <c r="C30" s="50">
        <f t="shared" si="0"/>
        <v>0</v>
      </c>
      <c r="D30" s="51">
        <f t="shared" si="1"/>
        <v>0</v>
      </c>
      <c r="E30" s="80"/>
      <c r="F30" s="82">
        <v>2977.471</v>
      </c>
      <c r="G30" s="52">
        <f t="shared" si="2"/>
        <v>0</v>
      </c>
      <c r="H30" s="51">
        <f t="shared" si="3"/>
        <v>0</v>
      </c>
      <c r="I30" s="53">
        <f t="shared" si="4"/>
        <v>0</v>
      </c>
      <c r="J30" s="39"/>
      <c r="K30" s="80">
        <v>6.1</v>
      </c>
      <c r="L30" s="54"/>
      <c r="M30" s="96" t="s">
        <v>97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 ht="23.25" customHeight="1">
      <c r="A31" s="49" t="s">
        <v>20</v>
      </c>
      <c r="B31" s="82">
        <v>4776.1549999999997</v>
      </c>
      <c r="C31" s="50">
        <f t="shared" si="0"/>
        <v>0</v>
      </c>
      <c r="D31" s="51">
        <f t="shared" si="1"/>
        <v>0</v>
      </c>
      <c r="E31" s="80"/>
      <c r="F31" s="82">
        <v>2977.471</v>
      </c>
      <c r="G31" s="52">
        <f t="shared" si="2"/>
        <v>0</v>
      </c>
      <c r="H31" s="51">
        <f t="shared" si="3"/>
        <v>0</v>
      </c>
      <c r="I31" s="53">
        <f t="shared" si="4"/>
        <v>0</v>
      </c>
      <c r="J31" s="39"/>
      <c r="K31" s="80">
        <v>6.1</v>
      </c>
      <c r="L31" s="54"/>
      <c r="M31" s="97" t="s">
        <v>79</v>
      </c>
      <c r="N31" s="95" t="s">
        <v>98</v>
      </c>
      <c r="O31" s="95"/>
      <c r="P31" s="95" t="s">
        <v>100</v>
      </c>
      <c r="Q31" s="95"/>
      <c r="R31" s="95" t="s">
        <v>93</v>
      </c>
      <c r="S31" s="95"/>
      <c r="T31" s="95" t="s">
        <v>103</v>
      </c>
      <c r="U31" s="95"/>
      <c r="V31" s="95" t="s">
        <v>187</v>
      </c>
      <c r="W31" s="95"/>
      <c r="X31" s="95"/>
      <c r="Y31" s="95" t="s">
        <v>91</v>
      </c>
      <c r="Z31" s="98"/>
    </row>
    <row r="32" spans="1:26" ht="23.25" customHeight="1">
      <c r="A32" s="49" t="s">
        <v>21</v>
      </c>
      <c r="B32" s="82">
        <v>4776.1549999999997</v>
      </c>
      <c r="C32" s="50">
        <f t="shared" si="0"/>
        <v>0</v>
      </c>
      <c r="D32" s="51">
        <f t="shared" si="1"/>
        <v>0</v>
      </c>
      <c r="E32" s="80"/>
      <c r="F32" s="82">
        <v>2977.471</v>
      </c>
      <c r="G32" s="52">
        <f t="shared" si="2"/>
        <v>0</v>
      </c>
      <c r="H32" s="51">
        <f t="shared" si="3"/>
        <v>0</v>
      </c>
      <c r="I32" s="53">
        <f t="shared" si="4"/>
        <v>0</v>
      </c>
      <c r="J32" s="39"/>
      <c r="K32" s="80">
        <v>6.1</v>
      </c>
      <c r="L32" s="54"/>
      <c r="M32" s="92"/>
      <c r="N32" s="86"/>
      <c r="O32" s="86"/>
      <c r="P32" s="86" t="s">
        <v>83</v>
      </c>
      <c r="Q32" s="86"/>
      <c r="R32" s="86" t="s">
        <v>102</v>
      </c>
      <c r="S32" s="86"/>
      <c r="T32" s="86" t="s">
        <v>104</v>
      </c>
      <c r="U32" s="86"/>
      <c r="V32" s="86" t="s">
        <v>105</v>
      </c>
      <c r="W32" s="86"/>
      <c r="X32" s="86"/>
      <c r="Y32" s="86"/>
      <c r="Z32" s="87"/>
    </row>
    <row r="33" spans="1:26" ht="23.25" customHeight="1">
      <c r="A33" s="49" t="s">
        <v>22</v>
      </c>
      <c r="B33" s="82">
        <v>4776.1549999999997</v>
      </c>
      <c r="C33" s="50">
        <f t="shared" si="0"/>
        <v>0</v>
      </c>
      <c r="D33" s="51">
        <f t="shared" si="1"/>
        <v>0</v>
      </c>
      <c r="E33" s="80"/>
      <c r="F33" s="82">
        <v>2977.471</v>
      </c>
      <c r="G33" s="52">
        <f t="shared" si="2"/>
        <v>0</v>
      </c>
      <c r="H33" s="51">
        <f t="shared" si="3"/>
        <v>0</v>
      </c>
      <c r="I33" s="53">
        <f t="shared" si="4"/>
        <v>0</v>
      </c>
      <c r="J33" s="39"/>
      <c r="K33" s="80">
        <v>6.1</v>
      </c>
      <c r="L33" s="54"/>
      <c r="M33" s="92" t="s">
        <v>80</v>
      </c>
      <c r="N33" s="86" t="s">
        <v>99</v>
      </c>
      <c r="O33" s="86"/>
      <c r="P33" s="86" t="s">
        <v>101</v>
      </c>
      <c r="Q33" s="86"/>
      <c r="R33" s="86" t="s">
        <v>69</v>
      </c>
      <c r="S33" s="86"/>
      <c r="T33" s="86" t="s">
        <v>69</v>
      </c>
      <c r="U33" s="86"/>
      <c r="V33" s="86" t="s">
        <v>106</v>
      </c>
      <c r="W33" s="86"/>
      <c r="X33" s="86"/>
      <c r="Y33" s="86"/>
      <c r="Z33" s="87"/>
    </row>
    <row r="34" spans="1:26" ht="23.25" customHeight="1">
      <c r="A34" s="49" t="s">
        <v>23</v>
      </c>
      <c r="B34" s="82">
        <v>4776.1549999999997</v>
      </c>
      <c r="C34" s="50">
        <f t="shared" si="0"/>
        <v>0</v>
      </c>
      <c r="D34" s="51">
        <f t="shared" si="1"/>
        <v>0</v>
      </c>
      <c r="E34" s="80"/>
      <c r="F34" s="82">
        <v>2977.471</v>
      </c>
      <c r="G34" s="52">
        <f t="shared" si="2"/>
        <v>0</v>
      </c>
      <c r="H34" s="51">
        <f t="shared" si="3"/>
        <v>0</v>
      </c>
      <c r="I34" s="53">
        <f t="shared" si="4"/>
        <v>0</v>
      </c>
      <c r="J34" s="39"/>
      <c r="K34" s="80">
        <v>6.1</v>
      </c>
      <c r="L34" s="54"/>
      <c r="M34" s="93"/>
      <c r="N34" s="88"/>
      <c r="O34" s="88"/>
      <c r="P34" s="88"/>
      <c r="Q34" s="88"/>
      <c r="R34" s="89"/>
      <c r="S34" s="93"/>
      <c r="T34" s="89"/>
      <c r="U34" s="93"/>
      <c r="V34" s="89"/>
      <c r="W34" s="106"/>
      <c r="X34" s="93"/>
      <c r="Y34" s="88"/>
      <c r="Z34" s="89"/>
    </row>
    <row r="35" spans="1:26" ht="23.25" customHeight="1">
      <c r="A35" s="49" t="s">
        <v>24</v>
      </c>
      <c r="B35" s="82">
        <v>4776.1549999999997</v>
      </c>
      <c r="C35" s="50">
        <f t="shared" si="0"/>
        <v>0</v>
      </c>
      <c r="D35" s="51">
        <f t="shared" si="1"/>
        <v>0</v>
      </c>
      <c r="E35" s="80"/>
      <c r="F35" s="82">
        <v>2977.471</v>
      </c>
      <c r="G35" s="52">
        <f t="shared" si="2"/>
        <v>0</v>
      </c>
      <c r="H35" s="51">
        <f t="shared" si="3"/>
        <v>0</v>
      </c>
      <c r="I35" s="53">
        <f t="shared" si="4"/>
        <v>0</v>
      </c>
      <c r="J35" s="39"/>
      <c r="K35" s="80">
        <v>6.1</v>
      </c>
      <c r="L35" s="54"/>
      <c r="M35" s="9"/>
      <c r="N35" s="94" t="s">
        <v>174</v>
      </c>
      <c r="O35" s="94"/>
      <c r="P35" s="100">
        <v>0.4</v>
      </c>
      <c r="Q35" s="101"/>
      <c r="R35" s="100">
        <v>720</v>
      </c>
      <c r="S35" s="101"/>
      <c r="T35" s="94"/>
      <c r="U35" s="94"/>
      <c r="V35" s="94"/>
      <c r="W35" s="94"/>
      <c r="X35" s="94"/>
      <c r="Y35" s="94"/>
      <c r="Z35" s="83"/>
    </row>
    <row r="36" spans="1:26" ht="23.25" customHeight="1">
      <c r="A36" s="49" t="s">
        <v>25</v>
      </c>
      <c r="B36" s="82">
        <v>4776.1549999999997</v>
      </c>
      <c r="C36" s="50">
        <f t="shared" si="0"/>
        <v>0</v>
      </c>
      <c r="D36" s="51">
        <f t="shared" si="1"/>
        <v>0</v>
      </c>
      <c r="E36" s="80"/>
      <c r="F36" s="82">
        <v>2977.471</v>
      </c>
      <c r="G36" s="52">
        <f t="shared" si="2"/>
        <v>0</v>
      </c>
      <c r="H36" s="51">
        <f t="shared" si="3"/>
        <v>0</v>
      </c>
      <c r="I36" s="53">
        <f t="shared" si="4"/>
        <v>0</v>
      </c>
      <c r="J36" s="39"/>
      <c r="K36" s="80">
        <v>6.1</v>
      </c>
      <c r="L36" s="54"/>
      <c r="M36" s="9"/>
      <c r="N36" s="94" t="s">
        <v>175</v>
      </c>
      <c r="O36" s="94"/>
      <c r="P36" s="104"/>
      <c r="Q36" s="105"/>
      <c r="R36" s="104"/>
      <c r="S36" s="105"/>
      <c r="T36" s="94"/>
      <c r="U36" s="94"/>
      <c r="V36" s="94"/>
      <c r="W36" s="94"/>
      <c r="X36" s="94"/>
      <c r="Y36" s="94"/>
      <c r="Z36" s="83"/>
    </row>
    <row r="37" spans="1:26" ht="23.25" customHeight="1">
      <c r="A37" s="49" t="s">
        <v>26</v>
      </c>
      <c r="B37" s="82">
        <v>4776.1549999999997</v>
      </c>
      <c r="C37" s="50">
        <f t="shared" si="0"/>
        <v>0</v>
      </c>
      <c r="D37" s="51">
        <f t="shared" si="1"/>
        <v>0</v>
      </c>
      <c r="E37" s="80"/>
      <c r="F37" s="82">
        <v>2977.471</v>
      </c>
      <c r="G37" s="52">
        <f t="shared" si="2"/>
        <v>0</v>
      </c>
      <c r="H37" s="51">
        <f t="shared" si="3"/>
        <v>0</v>
      </c>
      <c r="I37" s="53">
        <f t="shared" si="4"/>
        <v>0</v>
      </c>
      <c r="J37" s="39"/>
      <c r="K37" s="80">
        <v>6.1</v>
      </c>
      <c r="L37" s="54"/>
      <c r="M37" s="9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83"/>
    </row>
    <row r="38" spans="1:26" ht="23.25" customHeight="1">
      <c r="A38" s="49" t="s">
        <v>27</v>
      </c>
      <c r="B38" s="82">
        <v>4776.1549999999997</v>
      </c>
      <c r="C38" s="50">
        <f t="shared" si="0"/>
        <v>0</v>
      </c>
      <c r="D38" s="51">
        <f t="shared" si="1"/>
        <v>0</v>
      </c>
      <c r="E38" s="80"/>
      <c r="F38" s="82">
        <v>2977.471</v>
      </c>
      <c r="G38" s="52">
        <f t="shared" si="2"/>
        <v>0</v>
      </c>
      <c r="H38" s="51">
        <f t="shared" si="3"/>
        <v>0</v>
      </c>
      <c r="I38" s="53">
        <f t="shared" si="4"/>
        <v>0</v>
      </c>
      <c r="J38" s="39"/>
      <c r="K38" s="80">
        <v>6.1</v>
      </c>
      <c r="L38" s="54"/>
      <c r="M38" s="9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83"/>
    </row>
    <row r="39" spans="1:26" ht="23.25" customHeight="1">
      <c r="A39" s="49" t="s">
        <v>28</v>
      </c>
      <c r="B39" s="82">
        <v>4776.1549999999997</v>
      </c>
      <c r="C39" s="50">
        <f t="shared" si="0"/>
        <v>0</v>
      </c>
      <c r="D39" s="51">
        <f t="shared" si="1"/>
        <v>0</v>
      </c>
      <c r="E39" s="80"/>
      <c r="F39" s="82">
        <v>2977.471</v>
      </c>
      <c r="G39" s="52">
        <f t="shared" si="2"/>
        <v>0</v>
      </c>
      <c r="H39" s="51">
        <f t="shared" si="3"/>
        <v>0</v>
      </c>
      <c r="I39" s="53">
        <f t="shared" si="4"/>
        <v>0</v>
      </c>
      <c r="J39" s="39"/>
      <c r="K39" s="39">
        <v>6.2</v>
      </c>
      <c r="L39" s="54"/>
      <c r="M39" s="9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83"/>
    </row>
    <row r="40" spans="1:26" ht="23.25" customHeight="1">
      <c r="A40" s="49" t="s">
        <v>29</v>
      </c>
      <c r="B40" s="82">
        <v>4776.1549999999997</v>
      </c>
      <c r="C40" s="50">
        <f t="shared" si="0"/>
        <v>0</v>
      </c>
      <c r="D40" s="51">
        <f t="shared" si="1"/>
        <v>0</v>
      </c>
      <c r="E40" s="80"/>
      <c r="F40" s="82">
        <v>2977.471</v>
      </c>
      <c r="G40" s="52">
        <f t="shared" si="2"/>
        <v>0</v>
      </c>
      <c r="H40" s="51">
        <f t="shared" si="3"/>
        <v>0</v>
      </c>
      <c r="I40" s="53">
        <f t="shared" si="4"/>
        <v>0</v>
      </c>
      <c r="J40" s="39"/>
      <c r="K40" s="39">
        <v>6.2</v>
      </c>
      <c r="L40" s="54"/>
      <c r="M40" s="96" t="s">
        <v>109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 ht="23.25" customHeight="1">
      <c r="A41" s="49" t="s">
        <v>30</v>
      </c>
      <c r="B41" s="82">
        <v>4776.1549999999997</v>
      </c>
      <c r="C41" s="50">
        <f t="shared" si="0"/>
        <v>0</v>
      </c>
      <c r="D41" s="51">
        <f t="shared" si="1"/>
        <v>0</v>
      </c>
      <c r="E41" s="80"/>
      <c r="F41" s="82">
        <v>2977.471</v>
      </c>
      <c r="G41" s="52">
        <f t="shared" si="2"/>
        <v>0</v>
      </c>
      <c r="H41" s="51">
        <f t="shared" si="3"/>
        <v>0</v>
      </c>
      <c r="I41" s="53">
        <f t="shared" si="4"/>
        <v>0</v>
      </c>
      <c r="J41" s="39"/>
      <c r="K41" s="39">
        <v>6.2</v>
      </c>
      <c r="L41" s="54"/>
      <c r="M41" s="97" t="s">
        <v>79</v>
      </c>
      <c r="N41" s="95" t="s">
        <v>98</v>
      </c>
      <c r="O41" s="95"/>
      <c r="P41" s="95" t="s">
        <v>93</v>
      </c>
      <c r="Q41" s="95"/>
      <c r="R41" s="95"/>
      <c r="S41" s="95" t="s">
        <v>111</v>
      </c>
      <c r="T41" s="95" t="s">
        <v>81</v>
      </c>
      <c r="U41" s="95"/>
      <c r="V41" s="95"/>
      <c r="W41" s="95"/>
      <c r="X41" s="95" t="s">
        <v>93</v>
      </c>
      <c r="Y41" s="95"/>
      <c r="Z41" s="98"/>
    </row>
    <row r="42" spans="1:26" ht="23.25" customHeight="1">
      <c r="A42" s="49" t="s">
        <v>31</v>
      </c>
      <c r="B42" s="82">
        <v>4776.1549999999997</v>
      </c>
      <c r="C42" s="50">
        <f t="shared" si="0"/>
        <v>0</v>
      </c>
      <c r="D42" s="51">
        <f t="shared" si="1"/>
        <v>0</v>
      </c>
      <c r="E42" s="80"/>
      <c r="F42" s="82">
        <v>2977.471</v>
      </c>
      <c r="G42" s="52">
        <f t="shared" si="2"/>
        <v>0</v>
      </c>
      <c r="H42" s="51">
        <f t="shared" si="3"/>
        <v>0</v>
      </c>
      <c r="I42" s="53">
        <f t="shared" si="4"/>
        <v>0</v>
      </c>
      <c r="J42" s="39"/>
      <c r="K42" s="39">
        <v>6.3</v>
      </c>
      <c r="L42" s="54"/>
      <c r="M42" s="92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</row>
    <row r="43" spans="1:26" ht="22.5" customHeight="1">
      <c r="A43" s="168" t="s">
        <v>70</v>
      </c>
      <c r="B43" s="168"/>
      <c r="C43" s="168"/>
      <c r="D43" s="51">
        <f>SUM(D18:D42)</f>
        <v>0</v>
      </c>
      <c r="E43" s="39"/>
      <c r="F43" s="55" t="s">
        <v>196</v>
      </c>
      <c r="G43" s="39" t="s">
        <v>197</v>
      </c>
      <c r="H43" s="51">
        <f>SUM(H18:H42)</f>
        <v>0</v>
      </c>
      <c r="I43" s="53">
        <f>IF(AND(H43=0,D43=0),0,H43/D43)</f>
        <v>0</v>
      </c>
      <c r="J43" s="39"/>
      <c r="K43" s="39"/>
      <c r="L43" s="54"/>
      <c r="M43" s="92" t="s">
        <v>80</v>
      </c>
      <c r="N43" s="86" t="s">
        <v>99</v>
      </c>
      <c r="O43" s="86"/>
      <c r="P43" s="86" t="s">
        <v>110</v>
      </c>
      <c r="Q43" s="86"/>
      <c r="R43" s="86"/>
      <c r="S43" s="86"/>
      <c r="T43" s="86"/>
      <c r="U43" s="86"/>
      <c r="V43" s="86"/>
      <c r="W43" s="86"/>
      <c r="X43" s="86" t="s">
        <v>110</v>
      </c>
      <c r="Y43" s="86"/>
      <c r="Z43" s="87"/>
    </row>
    <row r="44" spans="1:26" ht="22.5" customHeight="1">
      <c r="A44" s="165" t="s">
        <v>71</v>
      </c>
      <c r="B44" s="165"/>
      <c r="C44" s="165"/>
      <c r="D44" s="39"/>
      <c r="E44" s="39"/>
      <c r="F44" s="55"/>
      <c r="G44" s="39"/>
      <c r="H44" s="39"/>
      <c r="I44" s="39"/>
      <c r="J44" s="39"/>
      <c r="K44" s="39"/>
      <c r="L44" s="54"/>
      <c r="M44" s="93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</row>
    <row r="45" spans="1:26" ht="22.5" customHeight="1">
      <c r="A45" s="56"/>
      <c r="B45" s="57"/>
      <c r="C45" s="57"/>
      <c r="D45" s="57"/>
      <c r="E45" s="57"/>
      <c r="F45" s="57"/>
      <c r="G45" s="57"/>
      <c r="H45" s="57"/>
      <c r="I45" s="57"/>
      <c r="J45" s="58"/>
      <c r="K45" s="58"/>
      <c r="L45" s="58"/>
      <c r="M45" s="9"/>
      <c r="N45" s="83"/>
      <c r="O45" s="85"/>
      <c r="P45" s="83"/>
      <c r="Q45" s="84"/>
      <c r="R45" s="85"/>
      <c r="S45" s="7"/>
      <c r="T45" s="83"/>
      <c r="U45" s="84"/>
      <c r="V45" s="84"/>
      <c r="W45" s="85"/>
      <c r="X45" s="83"/>
      <c r="Y45" s="84"/>
      <c r="Z45" s="84"/>
    </row>
    <row r="46" spans="1:26" ht="22.5" customHeight="1">
      <c r="A46" s="156" t="s">
        <v>72</v>
      </c>
      <c r="B46" s="156"/>
      <c r="C46" s="156"/>
      <c r="D46" s="156"/>
      <c r="E46" s="156"/>
      <c r="F46" s="156"/>
      <c r="G46" s="178" t="s">
        <v>73</v>
      </c>
      <c r="H46" s="178"/>
      <c r="I46" s="178"/>
      <c r="J46" s="178"/>
      <c r="K46" s="178"/>
      <c r="L46" s="178"/>
      <c r="M46" s="9"/>
      <c r="N46" s="83"/>
      <c r="O46" s="85"/>
      <c r="P46" s="83"/>
      <c r="Q46" s="84"/>
      <c r="R46" s="85"/>
      <c r="S46" s="7"/>
      <c r="T46" s="83"/>
      <c r="U46" s="84"/>
      <c r="V46" s="84"/>
      <c r="W46" s="85"/>
      <c r="X46" s="83"/>
      <c r="Y46" s="84"/>
      <c r="Z46" s="84"/>
    </row>
    <row r="47" spans="1:26" ht="22.5" customHeight="1">
      <c r="A47" s="119" t="s">
        <v>383</v>
      </c>
      <c r="B47" s="119"/>
      <c r="C47" s="119"/>
      <c r="D47" s="156" t="s">
        <v>74</v>
      </c>
      <c r="E47" s="156"/>
      <c r="F47" s="156"/>
      <c r="G47" s="57"/>
      <c r="H47" s="57"/>
      <c r="I47" s="57"/>
      <c r="J47" s="57"/>
      <c r="K47" s="57"/>
      <c r="L47" s="57"/>
      <c r="M47" s="9"/>
      <c r="N47" s="83"/>
      <c r="O47" s="85"/>
      <c r="P47" s="83"/>
      <c r="Q47" s="84"/>
      <c r="R47" s="85"/>
      <c r="S47" s="7"/>
      <c r="T47" s="83"/>
      <c r="U47" s="84"/>
      <c r="V47" s="84"/>
      <c r="W47" s="85"/>
      <c r="X47" s="83"/>
      <c r="Y47" s="84"/>
      <c r="Z47" s="84"/>
    </row>
    <row r="48" spans="1:26" ht="22.5" customHeight="1">
      <c r="A48" s="149" t="s">
        <v>75</v>
      </c>
      <c r="B48" s="149"/>
      <c r="C48" s="149"/>
      <c r="D48" s="149" t="s">
        <v>76</v>
      </c>
      <c r="E48" s="149"/>
      <c r="F48" s="149"/>
      <c r="G48" s="56"/>
      <c r="H48" s="56"/>
      <c r="I48" s="56"/>
      <c r="J48" s="56"/>
      <c r="K48" s="56"/>
      <c r="L48" s="56"/>
    </row>
    <row r="49" spans="1:23" ht="22.5" customHeight="1">
      <c r="A49" s="119" t="s">
        <v>384</v>
      </c>
      <c r="B49" s="119"/>
      <c r="C49" s="119"/>
      <c r="D49" s="156" t="s">
        <v>74</v>
      </c>
      <c r="E49" s="156"/>
      <c r="F49" s="156"/>
      <c r="G49" s="56"/>
      <c r="H49" s="156" t="s">
        <v>191</v>
      </c>
      <c r="I49" s="156"/>
      <c r="J49" s="156"/>
      <c r="K49" s="156" t="s">
        <v>77</v>
      </c>
      <c r="L49" s="156"/>
      <c r="N49" s="151" t="s">
        <v>150</v>
      </c>
      <c r="O49" s="151"/>
      <c r="P49" s="151"/>
      <c r="Q49" s="150" t="s">
        <v>375</v>
      </c>
      <c r="R49" s="150"/>
      <c r="S49" s="150"/>
      <c r="T49" s="150"/>
      <c r="U49" s="150"/>
      <c r="V49" s="150"/>
      <c r="W49" s="1"/>
    </row>
    <row r="50" spans="1:23" ht="22.5" customHeight="1">
      <c r="A50" s="149" t="s">
        <v>75</v>
      </c>
      <c r="B50" s="149"/>
      <c r="C50" s="149"/>
      <c r="D50" s="149" t="s">
        <v>76</v>
      </c>
      <c r="E50" s="149"/>
      <c r="F50" s="149"/>
      <c r="G50" s="59"/>
      <c r="H50" s="149" t="s">
        <v>75</v>
      </c>
      <c r="I50" s="149"/>
      <c r="J50" s="149"/>
      <c r="K50" s="149" t="s">
        <v>76</v>
      </c>
      <c r="L50" s="149"/>
      <c r="S50" s="147" t="s">
        <v>76</v>
      </c>
      <c r="T50" s="147"/>
    </row>
    <row r="51" spans="1:23" ht="20.100000000000001" customHeight="1">
      <c r="A51" s="119" t="s">
        <v>385</v>
      </c>
      <c r="B51" s="119"/>
      <c r="C51" s="119"/>
      <c r="D51" s="156" t="s">
        <v>74</v>
      </c>
      <c r="E51" s="156"/>
      <c r="F51" s="156"/>
      <c r="G51" s="56"/>
      <c r="H51" s="56"/>
      <c r="I51" s="56"/>
      <c r="J51" s="56"/>
      <c r="K51" s="56"/>
      <c r="L51" s="56"/>
    </row>
    <row r="52" spans="1:23" ht="20.100000000000001" customHeight="1">
      <c r="A52" s="149" t="s">
        <v>75</v>
      </c>
      <c r="B52" s="149"/>
      <c r="C52" s="149"/>
      <c r="D52" s="180" t="s">
        <v>76</v>
      </c>
      <c r="E52" s="180"/>
      <c r="F52" s="180"/>
      <c r="G52" s="64"/>
      <c r="H52" s="64"/>
      <c r="I52" s="65"/>
      <c r="J52" s="65"/>
      <c r="K52" s="65"/>
      <c r="L52" s="65"/>
    </row>
  </sheetData>
  <mergeCells count="256">
    <mergeCell ref="A52:C52"/>
    <mergeCell ref="D52:F52"/>
    <mergeCell ref="K16:K17"/>
    <mergeCell ref="A13:A17"/>
    <mergeCell ref="E16:E17"/>
    <mergeCell ref="B15:C15"/>
    <mergeCell ref="D15:E15"/>
    <mergeCell ref="B13:C13"/>
    <mergeCell ref="J16:J17"/>
    <mergeCell ref="G46:L46"/>
    <mergeCell ref="D49:F49"/>
    <mergeCell ref="A47:C47"/>
    <mergeCell ref="G1:H2"/>
    <mergeCell ref="G3:H4"/>
    <mergeCell ref="A1:F1"/>
    <mergeCell ref="A2:F2"/>
    <mergeCell ref="A4:F4"/>
    <mergeCell ref="A51:C51"/>
    <mergeCell ref="D51:F51"/>
    <mergeCell ref="A6:F6"/>
    <mergeCell ref="D47:F47"/>
    <mergeCell ref="F14:G14"/>
    <mergeCell ref="H10:L10"/>
    <mergeCell ref="D13:E13"/>
    <mergeCell ref="E10:G10"/>
    <mergeCell ref="A43:C43"/>
    <mergeCell ref="I13:I17"/>
    <mergeCell ref="J13:K13"/>
    <mergeCell ref="J14:K14"/>
    <mergeCell ref="J15:K15"/>
    <mergeCell ref="I3:L4"/>
    <mergeCell ref="A11:D11"/>
    <mergeCell ref="E11:H11"/>
    <mergeCell ref="A10:D10"/>
    <mergeCell ref="H50:J50"/>
    <mergeCell ref="K50:L50"/>
    <mergeCell ref="A3:F3"/>
    <mergeCell ref="A5:F5"/>
    <mergeCell ref="A48:C48"/>
    <mergeCell ref="A49:C49"/>
    <mergeCell ref="A50:C50"/>
    <mergeCell ref="D50:F50"/>
    <mergeCell ref="D48:F48"/>
    <mergeCell ref="F15:G15"/>
    <mergeCell ref="A46:F46"/>
    <mergeCell ref="A44:C44"/>
    <mergeCell ref="A9:L9"/>
    <mergeCell ref="G5:H6"/>
    <mergeCell ref="H49:J49"/>
    <mergeCell ref="K49:L49"/>
    <mergeCell ref="A7:L7"/>
    <mergeCell ref="F13:G13"/>
    <mergeCell ref="I11:L11"/>
    <mergeCell ref="B14:C14"/>
    <mergeCell ref="D14:E14"/>
    <mergeCell ref="A8:L8"/>
    <mergeCell ref="M33:M34"/>
    <mergeCell ref="M29:Z29"/>
    <mergeCell ref="M30:Z30"/>
    <mergeCell ref="V31:X31"/>
    <mergeCell ref="V32:X32"/>
    <mergeCell ref="Y31:Z34"/>
    <mergeCell ref="V33:X33"/>
    <mergeCell ref="R33:S33"/>
    <mergeCell ref="T31:U31"/>
    <mergeCell ref="T32:U32"/>
    <mergeCell ref="N10:O10"/>
    <mergeCell ref="N11:O11"/>
    <mergeCell ref="P7:Q7"/>
    <mergeCell ref="P8:Q8"/>
    <mergeCell ref="A12:L12"/>
    <mergeCell ref="M31:M32"/>
    <mergeCell ref="N16:O16"/>
    <mergeCell ref="N12:O12"/>
    <mergeCell ref="N13:O13"/>
    <mergeCell ref="M18:M19"/>
    <mergeCell ref="N20:P21"/>
    <mergeCell ref="P13:Q13"/>
    <mergeCell ref="P14:Q14"/>
    <mergeCell ref="Q22:S22"/>
    <mergeCell ref="M20:M21"/>
    <mergeCell ref="N28:P28"/>
    <mergeCell ref="Q28:S28"/>
    <mergeCell ref="P16:Q16"/>
    <mergeCell ref="M17:Z17"/>
    <mergeCell ref="W18:Z21"/>
    <mergeCell ref="N14:O14"/>
    <mergeCell ref="T15:U15"/>
    <mergeCell ref="X15:Z15"/>
    <mergeCell ref="X16:Z16"/>
    <mergeCell ref="R16:S16"/>
    <mergeCell ref="V15:W15"/>
    <mergeCell ref="N18:P19"/>
    <mergeCell ref="N15:O15"/>
    <mergeCell ref="Q25:S25"/>
    <mergeCell ref="P11:Q11"/>
    <mergeCell ref="T9:U9"/>
    <mergeCell ref="M1:Z1"/>
    <mergeCell ref="M2:Z2"/>
    <mergeCell ref="X3:Z6"/>
    <mergeCell ref="M5:M6"/>
    <mergeCell ref="M3:M4"/>
    <mergeCell ref="T6:U6"/>
    <mergeCell ref="N7:O7"/>
    <mergeCell ref="P3:Q4"/>
    <mergeCell ref="R3:S3"/>
    <mergeCell ref="R4:S4"/>
    <mergeCell ref="R5:S5"/>
    <mergeCell ref="R6:S6"/>
    <mergeCell ref="R7:S7"/>
    <mergeCell ref="X7:Z7"/>
    <mergeCell ref="X8:Z8"/>
    <mergeCell ref="N23:P23"/>
    <mergeCell ref="T27:V27"/>
    <mergeCell ref="N8:O8"/>
    <mergeCell ref="N9:O9"/>
    <mergeCell ref="P5:Q6"/>
    <mergeCell ref="N3:O6"/>
    <mergeCell ref="T3:U3"/>
    <mergeCell ref="T4:U4"/>
    <mergeCell ref="T5:U5"/>
    <mergeCell ref="T7:U7"/>
    <mergeCell ref="V12:W12"/>
    <mergeCell ref="T8:U8"/>
    <mergeCell ref="V8:W8"/>
    <mergeCell ref="V3:W3"/>
    <mergeCell ref="V4:W4"/>
    <mergeCell ref="V5:W5"/>
    <mergeCell ref="V6:W6"/>
    <mergeCell ref="V7:W7"/>
    <mergeCell ref="P12:Q12"/>
    <mergeCell ref="R8:S8"/>
    <mergeCell ref="R9:S9"/>
    <mergeCell ref="R10:S10"/>
    <mergeCell ref="P9:Q9"/>
    <mergeCell ref="P10:Q10"/>
    <mergeCell ref="T13:U13"/>
    <mergeCell ref="V14:W14"/>
    <mergeCell ref="W22:Z22"/>
    <mergeCell ref="T14:U14"/>
    <mergeCell ref="R14:S14"/>
    <mergeCell ref="R15:S15"/>
    <mergeCell ref="P15:Q15"/>
    <mergeCell ref="N22:P22"/>
    <mergeCell ref="T22:V22"/>
    <mergeCell ref="X9:Z9"/>
    <mergeCell ref="X10:Z10"/>
    <mergeCell ref="X11:Z11"/>
    <mergeCell ref="X12:Z12"/>
    <mergeCell ref="X13:Z13"/>
    <mergeCell ref="X14:Z14"/>
    <mergeCell ref="Q20:S20"/>
    <mergeCell ref="T16:U16"/>
    <mergeCell ref="T20:V21"/>
    <mergeCell ref="Q21:S21"/>
    <mergeCell ref="T18:V19"/>
    <mergeCell ref="Q18:S18"/>
    <mergeCell ref="V9:W9"/>
    <mergeCell ref="Q19:S19"/>
    <mergeCell ref="V16:W16"/>
    <mergeCell ref="T10:U10"/>
    <mergeCell ref="V13:W13"/>
    <mergeCell ref="R11:S11"/>
    <mergeCell ref="R12:S12"/>
    <mergeCell ref="R13:S13"/>
    <mergeCell ref="T11:U11"/>
    <mergeCell ref="V11:W11"/>
    <mergeCell ref="T12:U12"/>
    <mergeCell ref="V10:W10"/>
    <mergeCell ref="W27:Z27"/>
    <mergeCell ref="N26:P26"/>
    <mergeCell ref="W24:Z24"/>
    <mergeCell ref="T36:U36"/>
    <mergeCell ref="V36:X36"/>
    <mergeCell ref="Y36:Z36"/>
    <mergeCell ref="P35:Q36"/>
    <mergeCell ref="W23:Z23"/>
    <mergeCell ref="Q23:S23"/>
    <mergeCell ref="W28:Z28"/>
    <mergeCell ref="V34:X34"/>
    <mergeCell ref="N25:P25"/>
    <mergeCell ref="W25:Z25"/>
    <mergeCell ref="T25:V25"/>
    <mergeCell ref="N24:P24"/>
    <mergeCell ref="T33:U33"/>
    <mergeCell ref="R31:S31"/>
    <mergeCell ref="R32:S32"/>
    <mergeCell ref="N31:O32"/>
    <mergeCell ref="N33:O34"/>
    <mergeCell ref="P31:Q31"/>
    <mergeCell ref="T24:V24"/>
    <mergeCell ref="Q24:S24"/>
    <mergeCell ref="Q27:S27"/>
    <mergeCell ref="Y38:Z38"/>
    <mergeCell ref="N38:O38"/>
    <mergeCell ref="P38:Q38"/>
    <mergeCell ref="R38:S38"/>
    <mergeCell ref="T38:U38"/>
    <mergeCell ref="W26:Z26"/>
    <mergeCell ref="N27:P27"/>
    <mergeCell ref="T37:U37"/>
    <mergeCell ref="Y35:Z35"/>
    <mergeCell ref="N36:O36"/>
    <mergeCell ref="P37:Q37"/>
    <mergeCell ref="R37:S37"/>
    <mergeCell ref="P32:Q32"/>
    <mergeCell ref="P33:Q33"/>
    <mergeCell ref="N35:O35"/>
    <mergeCell ref="T35:U35"/>
    <mergeCell ref="V35:X35"/>
    <mergeCell ref="R35:S36"/>
    <mergeCell ref="P34:Q34"/>
    <mergeCell ref="T28:V28"/>
    <mergeCell ref="Q26:S26"/>
    <mergeCell ref="T26:V26"/>
    <mergeCell ref="R34:S34"/>
    <mergeCell ref="T34:U34"/>
    <mergeCell ref="I1:L2"/>
    <mergeCell ref="I5:L6"/>
    <mergeCell ref="X45:Z45"/>
    <mergeCell ref="X46:Z46"/>
    <mergeCell ref="X47:Z47"/>
    <mergeCell ref="M43:M44"/>
    <mergeCell ref="N47:O47"/>
    <mergeCell ref="T45:W45"/>
    <mergeCell ref="T46:W46"/>
    <mergeCell ref="T47:W47"/>
    <mergeCell ref="N37:O37"/>
    <mergeCell ref="N43:O44"/>
    <mergeCell ref="P43:R44"/>
    <mergeCell ref="X41:Z42"/>
    <mergeCell ref="X43:Z44"/>
    <mergeCell ref="R39:S39"/>
    <mergeCell ref="T39:U39"/>
    <mergeCell ref="V39:X39"/>
    <mergeCell ref="Y39:Z39"/>
    <mergeCell ref="S41:S44"/>
    <mergeCell ref="V38:X38"/>
    <mergeCell ref="V37:X37"/>
    <mergeCell ref="Y37:Z37"/>
    <mergeCell ref="T23:V23"/>
    <mergeCell ref="S50:T50"/>
    <mergeCell ref="N39:O39"/>
    <mergeCell ref="P39:Q39"/>
    <mergeCell ref="N41:O42"/>
    <mergeCell ref="P41:R42"/>
    <mergeCell ref="M40:Z40"/>
    <mergeCell ref="M41:M42"/>
    <mergeCell ref="Q49:V49"/>
    <mergeCell ref="N49:P49"/>
    <mergeCell ref="P45:R45"/>
    <mergeCell ref="P46:R46"/>
    <mergeCell ref="P47:R47"/>
    <mergeCell ref="N45:O45"/>
    <mergeCell ref="N46:O46"/>
    <mergeCell ref="T41:W44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66" orientation="portrait" horizontalDpi="180" verticalDpi="180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79</vt:i4>
      </vt:variant>
    </vt:vector>
  </HeadingPairs>
  <TitlesOfParts>
    <vt:vector size="108" baseType="lpstr">
      <vt:lpstr>ObserverReportInfo_&amp;!()$bbQ</vt:lpstr>
      <vt:lpstr>Ячейка 24</vt:lpstr>
      <vt:lpstr>Ячейка 2</vt:lpstr>
      <vt:lpstr>Ячейка 30</vt:lpstr>
      <vt:lpstr>Ячейка 27</vt:lpstr>
      <vt:lpstr>Ячейка 3Гео</vt:lpstr>
      <vt:lpstr>Ячейка 26Гео </vt:lpstr>
      <vt:lpstr>Ячейка 3</vt:lpstr>
      <vt:lpstr>Ячейка 4</vt:lpstr>
      <vt:lpstr>Ячейка 36</vt:lpstr>
      <vt:lpstr>Ячейка 37</vt:lpstr>
      <vt:lpstr>Ячейка 10</vt:lpstr>
      <vt:lpstr>Ячейка 16</vt:lpstr>
      <vt:lpstr>Ячейка 14 </vt:lpstr>
      <vt:lpstr>Ячейка 13Л</vt:lpstr>
      <vt:lpstr>Ячейка 32Л</vt:lpstr>
      <vt:lpstr>ячейка 25Л</vt:lpstr>
      <vt:lpstr>ПС 167</vt:lpstr>
      <vt:lpstr>ПС 214 Т1</vt:lpstr>
      <vt:lpstr>ПС 214 Т2</vt:lpstr>
      <vt:lpstr>ПС 214</vt:lpstr>
      <vt:lpstr>Всего с субабонентами</vt:lpstr>
      <vt:lpstr>Субабоненты</vt:lpstr>
      <vt:lpstr>Трансэлектро</vt:lpstr>
      <vt:lpstr>РЖД</vt:lpstr>
      <vt:lpstr>ДВК</vt:lpstr>
      <vt:lpstr>Пластик Геосинтетика</vt:lpstr>
      <vt:lpstr>Всего без субабонентов</vt:lpstr>
      <vt:lpstr>Лист1</vt:lpstr>
      <vt:lpstr>ReportObject1_0</vt:lpstr>
      <vt:lpstr>ReportObject1_1</vt:lpstr>
      <vt:lpstr>ReportObject1_2</vt:lpstr>
      <vt:lpstr>ReportObject1_3</vt:lpstr>
      <vt:lpstr>ReportObject10_0</vt:lpstr>
      <vt:lpstr>ReportObject10_1</vt:lpstr>
      <vt:lpstr>ReportObject10_2</vt:lpstr>
      <vt:lpstr>ReportObject10_3</vt:lpstr>
      <vt:lpstr>ReportObject11_0</vt:lpstr>
      <vt:lpstr>ReportObject11_1</vt:lpstr>
      <vt:lpstr>ReportObject11_2</vt:lpstr>
      <vt:lpstr>ReportObject11_3</vt:lpstr>
      <vt:lpstr>ReportObject12_0</vt:lpstr>
      <vt:lpstr>ReportObject12_1</vt:lpstr>
      <vt:lpstr>ReportObject12_2</vt:lpstr>
      <vt:lpstr>ReportObject12_3</vt:lpstr>
      <vt:lpstr>ReportObject13_0</vt:lpstr>
      <vt:lpstr>ReportObject13_1</vt:lpstr>
      <vt:lpstr>ReportObject13_2</vt:lpstr>
      <vt:lpstr>ReportObject13_3</vt:lpstr>
      <vt:lpstr>ReportObject14_0</vt:lpstr>
      <vt:lpstr>ReportObject14_1</vt:lpstr>
      <vt:lpstr>ReportObject14_2</vt:lpstr>
      <vt:lpstr>ReportObject14_3</vt:lpstr>
      <vt:lpstr>ReportObject15_0</vt:lpstr>
      <vt:lpstr>ReportObject15_1</vt:lpstr>
      <vt:lpstr>ReportObject15_2</vt:lpstr>
      <vt:lpstr>ReportObject15_3</vt:lpstr>
      <vt:lpstr>ReportObject16_0</vt:lpstr>
      <vt:lpstr>ReportObject16_1</vt:lpstr>
      <vt:lpstr>ReportObject16_2</vt:lpstr>
      <vt:lpstr>ReportObject16_3</vt:lpstr>
      <vt:lpstr>ReportObject17_0</vt:lpstr>
      <vt:lpstr>ReportObject17_1</vt:lpstr>
      <vt:lpstr>ReportObject17_2</vt:lpstr>
      <vt:lpstr>ReportObject17_3</vt:lpstr>
      <vt:lpstr>ReportObject18_0</vt:lpstr>
      <vt:lpstr>ReportObject18_1</vt:lpstr>
      <vt:lpstr>ReportObject18_2</vt:lpstr>
      <vt:lpstr>ReportObject18_3</vt:lpstr>
      <vt:lpstr>ReportObject2_0</vt:lpstr>
      <vt:lpstr>ReportObject2_1</vt:lpstr>
      <vt:lpstr>ReportObject2_2</vt:lpstr>
      <vt:lpstr>ReportObject2_3</vt:lpstr>
      <vt:lpstr>ReportObject3_0</vt:lpstr>
      <vt:lpstr>ReportObject3_1</vt:lpstr>
      <vt:lpstr>ReportObject3_2</vt:lpstr>
      <vt:lpstr>ReportObject3_3</vt:lpstr>
      <vt:lpstr>ReportObject4_0</vt:lpstr>
      <vt:lpstr>ReportObject4_1</vt:lpstr>
      <vt:lpstr>ReportObject4_2</vt:lpstr>
      <vt:lpstr>ReportObject4_3</vt:lpstr>
      <vt:lpstr>ReportObject5_0</vt:lpstr>
      <vt:lpstr>ReportObject5_1</vt:lpstr>
      <vt:lpstr>ReportObject5_2</vt:lpstr>
      <vt:lpstr>ReportObject5_3</vt:lpstr>
      <vt:lpstr>ReportObject6_0</vt:lpstr>
      <vt:lpstr>ReportObject6_1</vt:lpstr>
      <vt:lpstr>ReportObject6_2</vt:lpstr>
      <vt:lpstr>ReportObject6_3</vt:lpstr>
      <vt:lpstr>ReportObject9_0</vt:lpstr>
      <vt:lpstr>ReportObject9_1</vt:lpstr>
      <vt:lpstr>ReportObject9_2</vt:lpstr>
      <vt:lpstr>ReportObject9_3</vt:lpstr>
      <vt:lpstr>'Всего без субабонентов'!Область_печати</vt:lpstr>
      <vt:lpstr>'Всего с субабонентами'!Область_печати</vt:lpstr>
      <vt:lpstr>ДВК!Область_печати</vt:lpstr>
      <vt:lpstr>'Пластик Геосинтетика'!Область_печати</vt:lpstr>
      <vt:lpstr>'ПС 167'!Область_печати</vt:lpstr>
      <vt:lpstr>'ПС 214'!Область_печати</vt:lpstr>
      <vt:lpstr>'ПС 214 Т1'!Область_печати</vt:lpstr>
      <vt:lpstr>'ПС 214 Т2'!Область_печати</vt:lpstr>
      <vt:lpstr>РЖД!Область_печати</vt:lpstr>
      <vt:lpstr>Субабоненты!Область_печати</vt:lpstr>
      <vt:lpstr>Трансэлектро!Область_печати</vt:lpstr>
      <vt:lpstr>'Ячейка 13Л'!Область_печати</vt:lpstr>
      <vt:lpstr>'Ячейка 14 '!Область_печати</vt:lpstr>
      <vt:lpstr>'ячейка 25Л'!Область_печати</vt:lpstr>
      <vt:lpstr>'Ячейка 32Л'!Область_печати</vt:lpstr>
    </vt:vector>
  </TitlesOfParts>
  <Company>База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Насветников</dc:creator>
  <cp:lastModifiedBy> </cp:lastModifiedBy>
  <cp:lastPrinted>2014-12-23T07:02:01Z</cp:lastPrinted>
  <dcterms:created xsi:type="dcterms:W3CDTF">2000-12-15T11:47:44Z</dcterms:created>
  <dcterms:modified xsi:type="dcterms:W3CDTF">2014-12-23T07:04:25Z</dcterms:modified>
</cp:coreProperties>
</file>