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835" yWindow="15" windowWidth="12660" windowHeight="12450" tabRatio="933" firstSheet="1" activeTab="9"/>
  </bookViews>
  <sheets>
    <sheet name="ObserverReportInfo_&amp;!()$bbQ" sheetId="41" state="hidden" r:id="rId1"/>
    <sheet name="Ячейка 24" sheetId="5" r:id="rId2"/>
    <sheet name="Ячейка 2" sheetId="13" r:id="rId3"/>
    <sheet name="Ячейка 30" sheetId="18" r:id="rId4"/>
    <sheet name="Ячейка 27" sheetId="22" r:id="rId5"/>
    <sheet name="Ячейка 3Гео" sheetId="36" r:id="rId6"/>
    <sheet name="Ячейка 26Гео " sheetId="37" r:id="rId7"/>
    <sheet name="Ячейка 3" sheetId="14" r:id="rId8"/>
    <sheet name="Ячейка 4" sheetId="15" r:id="rId9"/>
    <sheet name="Ячейка 36" sheetId="16" r:id="rId10"/>
    <sheet name="Ячейка 37" sheetId="17" r:id="rId11"/>
    <sheet name="Ячейка 10" sheetId="19" r:id="rId12"/>
    <sheet name="Ячейка 16" sheetId="21" r:id="rId13"/>
    <sheet name="Ячейка 14 " sheetId="30" r:id="rId14"/>
    <sheet name="Ячейка 13БОС" sheetId="29" r:id="rId15"/>
    <sheet name="Ячейка 32БОС" sheetId="23" r:id="rId16"/>
    <sheet name="ячейка 25БОС" sheetId="31" r:id="rId17"/>
    <sheet name="ПС 167" sheetId="1" r:id="rId18"/>
    <sheet name="ПС 214 Т1" sheetId="6" r:id="rId19"/>
    <sheet name="ПС 214 Т2" sheetId="7" r:id="rId20"/>
    <sheet name="ПС 214" sheetId="24" r:id="rId21"/>
    <sheet name="Всего с субабонентами" sheetId="25" r:id="rId22"/>
    <sheet name="Субабоненты" sheetId="26" r:id="rId23"/>
    <sheet name="Трансэлектро" sheetId="33" r:id="rId24"/>
    <sheet name="РЖД" sheetId="34" r:id="rId25"/>
    <sheet name="БОС_Эксплуатация" sheetId="35" r:id="rId26"/>
    <sheet name="Пластик Геосинтетика" sheetId="40" r:id="rId27"/>
    <sheet name="Всего без субабонентов" sheetId="27" r:id="rId28"/>
    <sheet name="Лист1" sheetId="42" r:id="rId29"/>
  </sheets>
  <definedNames>
    <definedName name="ReportObject1_0">'Ячейка 24'!$E$10</definedName>
    <definedName name="ReportObject1_1">'Ячейка 24'!$H$10</definedName>
    <definedName name="ReportObject1_2">'Ячейка 24'!$B$18</definedName>
    <definedName name="ReportObject1_3">'Ячейка 24'!$F$18</definedName>
    <definedName name="ReportObject10_0">'Ячейка 4'!$E$10</definedName>
    <definedName name="ReportObject10_1">'Ячейка 4'!$H$10</definedName>
    <definedName name="ReportObject10_2">'Ячейка 4'!$B$18</definedName>
    <definedName name="ReportObject10_3">'Ячейка 4'!$F$18</definedName>
    <definedName name="ReportObject11_0">'Ячейка 36'!$E$10</definedName>
    <definedName name="ReportObject11_1">'Ячейка 36'!$H$10</definedName>
    <definedName name="ReportObject11_2">'Ячейка 36'!$B$18</definedName>
    <definedName name="ReportObject11_3">'Ячейка 36'!$F$18</definedName>
    <definedName name="ReportObject12_0">'Ячейка 37'!$E$10</definedName>
    <definedName name="ReportObject12_1">'Ячейка 37'!$H$10</definedName>
    <definedName name="ReportObject12_2">'Ячейка 37'!$B$18</definedName>
    <definedName name="ReportObject12_3">'Ячейка 37'!$F$18</definedName>
    <definedName name="ReportObject13_0">'Ячейка 10'!$E$10</definedName>
    <definedName name="ReportObject13_1">'Ячейка 10'!$H$10</definedName>
    <definedName name="ReportObject13_2">'Ячейка 10'!$B$18</definedName>
    <definedName name="ReportObject13_3">'Ячейка 10'!$F$18</definedName>
    <definedName name="ReportObject14_0">'Ячейка 16'!$E$10</definedName>
    <definedName name="ReportObject14_1">'Ячейка 16'!$H$10</definedName>
    <definedName name="ReportObject14_2">'Ячейка 16'!$B$18</definedName>
    <definedName name="ReportObject14_3">'Ячейка 16'!$F$18</definedName>
    <definedName name="ReportObject15_0">'Ячейка 14 '!$E$10</definedName>
    <definedName name="ReportObject15_1">'Ячейка 14 '!$H$10</definedName>
    <definedName name="ReportObject15_2">'Ячейка 14 '!$B$18</definedName>
    <definedName name="ReportObject15_3">'Ячейка 14 '!$F$18</definedName>
    <definedName name="ReportObject16_0">'Ячейка 13БОС'!$E$10</definedName>
    <definedName name="ReportObject16_1">'Ячейка 13БОС'!$H$10</definedName>
    <definedName name="ReportObject16_2">'Ячейка 13БОС'!$B$18</definedName>
    <definedName name="ReportObject16_3">'Ячейка 13БОС'!$F$18</definedName>
    <definedName name="ReportObject17_0">'Ячейка 32БОС'!$E$10</definedName>
    <definedName name="ReportObject17_1">'Ячейка 32БОС'!$H$10</definedName>
    <definedName name="ReportObject17_2">'Ячейка 32БОС'!$B$18</definedName>
    <definedName name="ReportObject17_3">'Ячейка 32БОС'!$F$18</definedName>
    <definedName name="ReportObject18_0">'ячейка 25БОС'!$E$10</definedName>
    <definedName name="ReportObject18_1">'ячейка 25БОС'!$H$10</definedName>
    <definedName name="ReportObject18_2">'ячейка 25БОС'!$B$18</definedName>
    <definedName name="ReportObject18_3">'ячейка 25БОС'!$F$18</definedName>
    <definedName name="ReportObject2_0">'Ячейка 2'!$E$10</definedName>
    <definedName name="ReportObject2_1">'Ячейка 2'!$H$10</definedName>
    <definedName name="ReportObject2_2">'Ячейка 2'!$B$18</definedName>
    <definedName name="ReportObject2_3">'Ячейка 2'!$F$18</definedName>
    <definedName name="ReportObject3_0">'Ячейка 30'!$E$10</definedName>
    <definedName name="ReportObject3_1">'Ячейка 30'!$H$10</definedName>
    <definedName name="ReportObject3_2">'Ячейка 30'!$B$18</definedName>
    <definedName name="ReportObject3_3">'Ячейка 30'!$F$18</definedName>
    <definedName name="ReportObject4_0">'Ячейка 27'!$E$10</definedName>
    <definedName name="ReportObject4_1">'Ячейка 27'!$H$10</definedName>
    <definedName name="ReportObject4_2">'Ячейка 27'!$B$18</definedName>
    <definedName name="ReportObject4_3">'Ячейка 27'!$F$18</definedName>
    <definedName name="ReportObject5_0">'Ячейка 3Гео'!$E$10</definedName>
    <definedName name="ReportObject5_1">'Ячейка 3Гео'!$H$10</definedName>
    <definedName name="ReportObject5_2">'Ячейка 3Гео'!$B$18</definedName>
    <definedName name="ReportObject5_3">'Ячейка 3Гео'!$F$18</definedName>
    <definedName name="ReportObject6_0">'Ячейка 26Гео '!$E$10</definedName>
    <definedName name="ReportObject6_1">'Ячейка 26Гео '!$H$10</definedName>
    <definedName name="ReportObject6_2">'Ячейка 26Гео '!$B$18</definedName>
    <definedName name="ReportObject6_3">'Ячейка 26Гео '!$F$18</definedName>
    <definedName name="ReportObject7_0">#REF!</definedName>
    <definedName name="ReportObject7_1">#REF!</definedName>
    <definedName name="ReportObject7_2">#REF!</definedName>
    <definedName name="ReportObject7_3">#REF!</definedName>
    <definedName name="ReportObject8_0">#REF!</definedName>
    <definedName name="ReportObject8_1">#REF!</definedName>
    <definedName name="ReportObject8_2">#REF!</definedName>
    <definedName name="ReportObject8_3">#REF!</definedName>
    <definedName name="ReportObject9_0">'Ячейка 3'!$E$10</definedName>
    <definedName name="ReportObject9_1">'Ячейка 3'!$H$10</definedName>
    <definedName name="ReportObject9_2">'Ячейка 3'!$B$18</definedName>
    <definedName name="ReportObject9_3">'Ячейка 3'!$F$18</definedName>
    <definedName name="_xlnm.Print_Area" localSheetId="25">БОС_Эксплуатация!$A$1:$W$50</definedName>
    <definedName name="_xlnm.Print_Area" localSheetId="27">'Всего без субабонентов'!$A$1:$W$50</definedName>
    <definedName name="_xlnm.Print_Area" localSheetId="21">'Всего с субабонентами'!$A$1:$W$50</definedName>
    <definedName name="_xlnm.Print_Area" localSheetId="26">'Пластик Геосинтетика'!$A$1:$W$50</definedName>
    <definedName name="_xlnm.Print_Area" localSheetId="17">'ПС 167'!$A$1:$W$50</definedName>
    <definedName name="_xlnm.Print_Area" localSheetId="20">'ПС 214'!$A$1:$W$50</definedName>
    <definedName name="_xlnm.Print_Area" localSheetId="18">'ПС 214 Т1'!$A$1:$W$50</definedName>
    <definedName name="_xlnm.Print_Area" localSheetId="19">'ПС 214 Т2'!$A$1:$W$50</definedName>
    <definedName name="_xlnm.Print_Area" localSheetId="24">РЖД!$A$1:$W$50</definedName>
    <definedName name="_xlnm.Print_Area" localSheetId="22">Субабоненты!$A$1:$W$50</definedName>
    <definedName name="_xlnm.Print_Area" localSheetId="23">Трансэлектро!$A$1:$W$50</definedName>
    <definedName name="_xlnm.Print_Area" localSheetId="14">'Ячейка 13БОС'!$A$1:$Z$52</definedName>
    <definedName name="_xlnm.Print_Area" localSheetId="13">'Ячейка 14 '!$A$1:$Z$52</definedName>
    <definedName name="_xlnm.Print_Area" localSheetId="16">'ячейка 25БОС'!$A$1:$Z$52</definedName>
    <definedName name="_xlnm.Print_Area" localSheetId="15">'Ячейка 32БОС'!$A$1:$Z$52</definedName>
  </definedNames>
  <calcPr calcId="145621"/>
</workbook>
</file>

<file path=xl/calcChain.xml><?xml version="1.0" encoding="utf-8"?>
<calcChain xmlns="http://schemas.openxmlformats.org/spreadsheetml/2006/main">
  <c r="C19" i="19" l="1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29" i="22"/>
  <c r="C30" i="22"/>
  <c r="C31" i="22"/>
  <c r="C32" i="22"/>
  <c r="C33" i="22"/>
  <c r="C41" i="22"/>
  <c r="C28" i="22"/>
  <c r="G20" i="18"/>
  <c r="H20" i="18" s="1"/>
  <c r="G20" i="22"/>
  <c r="H20" i="22" s="1"/>
  <c r="G20" i="36"/>
  <c r="H20" i="36" s="1"/>
  <c r="G20" i="37"/>
  <c r="H20" i="37" s="1"/>
  <c r="G21" i="18"/>
  <c r="H21" i="18" s="1"/>
  <c r="G21" i="22"/>
  <c r="H21" i="22" s="1"/>
  <c r="G21" i="36"/>
  <c r="H21" i="36" s="1"/>
  <c r="G21" i="37"/>
  <c r="H21" i="37" s="1"/>
  <c r="G22" i="18"/>
  <c r="H22" i="18" s="1"/>
  <c r="G22" i="22"/>
  <c r="H22" i="22" s="1"/>
  <c r="G22" i="36"/>
  <c r="H22" i="36" s="1"/>
  <c r="G22" i="37"/>
  <c r="H22" i="37" s="1"/>
  <c r="G23" i="18"/>
  <c r="H23" i="18" s="1"/>
  <c r="G23" i="22"/>
  <c r="H23" i="22" s="1"/>
  <c r="G23" i="36"/>
  <c r="H23" i="36" s="1"/>
  <c r="G23" i="37"/>
  <c r="H23" i="37" s="1"/>
  <c r="G24" i="18"/>
  <c r="H24" i="18" s="1"/>
  <c r="G24" i="22"/>
  <c r="H24" i="22" s="1"/>
  <c r="G24" i="36"/>
  <c r="H24" i="36" s="1"/>
  <c r="G24" i="37"/>
  <c r="H24" i="37" s="1"/>
  <c r="G25" i="18"/>
  <c r="H25" i="18" s="1"/>
  <c r="G25" i="22"/>
  <c r="H25" i="22" s="1"/>
  <c r="G25" i="36"/>
  <c r="H25" i="36" s="1"/>
  <c r="G25" i="37"/>
  <c r="H25" i="37" s="1"/>
  <c r="G26" i="18"/>
  <c r="H26" i="18" s="1"/>
  <c r="G26" i="22"/>
  <c r="H26" i="22" s="1"/>
  <c r="G26" i="36"/>
  <c r="H26" i="36" s="1"/>
  <c r="G26" i="37"/>
  <c r="H26" i="37" s="1"/>
  <c r="G27" i="18"/>
  <c r="H27" i="18" s="1"/>
  <c r="G27" i="22"/>
  <c r="H27" i="22" s="1"/>
  <c r="G27" i="36"/>
  <c r="H27" i="36" s="1"/>
  <c r="G27" i="37"/>
  <c r="H27" i="37" s="1"/>
  <c r="G28" i="18"/>
  <c r="H28" i="18" s="1"/>
  <c r="G28" i="22"/>
  <c r="H28" i="22" s="1"/>
  <c r="G28" i="36"/>
  <c r="H28" i="36" s="1"/>
  <c r="G28" i="37"/>
  <c r="H28" i="37" s="1"/>
  <c r="G29" i="18"/>
  <c r="H29" i="18" s="1"/>
  <c r="G29" i="22"/>
  <c r="H29" i="22" s="1"/>
  <c r="G29" i="36"/>
  <c r="H29" i="36" s="1"/>
  <c r="G29" i="37"/>
  <c r="H29" i="37" s="1"/>
  <c r="G30" i="18"/>
  <c r="H30" i="18" s="1"/>
  <c r="G30" i="22"/>
  <c r="H30" i="22"/>
  <c r="G30" i="36"/>
  <c r="H30" i="36" s="1"/>
  <c r="G30" i="37"/>
  <c r="H30" i="37" s="1"/>
  <c r="G31" i="18"/>
  <c r="H31" i="18" s="1"/>
  <c r="G31" i="22"/>
  <c r="H31" i="22" s="1"/>
  <c r="G31" i="36"/>
  <c r="H31" i="36" s="1"/>
  <c r="G31" i="37"/>
  <c r="H31" i="37" s="1"/>
  <c r="G32" i="18"/>
  <c r="H32" i="18" s="1"/>
  <c r="G32" i="22"/>
  <c r="H32" i="22" s="1"/>
  <c r="G32" i="36"/>
  <c r="H32" i="36" s="1"/>
  <c r="G32" i="37"/>
  <c r="H32" i="37" s="1"/>
  <c r="G33" i="18"/>
  <c r="H33" i="18" s="1"/>
  <c r="G33" i="22"/>
  <c r="H33" i="22" s="1"/>
  <c r="G33" i="36"/>
  <c r="H33" i="36" s="1"/>
  <c r="G33" i="37"/>
  <c r="H33" i="37" s="1"/>
  <c r="G34" i="18"/>
  <c r="H34" i="18" s="1"/>
  <c r="G34" i="22"/>
  <c r="H34" i="22" s="1"/>
  <c r="G34" i="36"/>
  <c r="H34" i="36" s="1"/>
  <c r="G34" i="37"/>
  <c r="H34" i="37" s="1"/>
  <c r="G35" i="18"/>
  <c r="H35" i="18"/>
  <c r="G35" i="22"/>
  <c r="H35" i="22" s="1"/>
  <c r="G35" i="36"/>
  <c r="H35" i="36" s="1"/>
  <c r="D32" i="40" s="1"/>
  <c r="G35" i="37"/>
  <c r="H35" i="37" s="1"/>
  <c r="G36" i="18"/>
  <c r="H36" i="18" s="1"/>
  <c r="G36" i="22"/>
  <c r="H36" i="22" s="1"/>
  <c r="G36" i="36"/>
  <c r="H36" i="36" s="1"/>
  <c r="D33" i="40" s="1"/>
  <c r="G36" i="37"/>
  <c r="H36" i="37" s="1"/>
  <c r="G37" i="18"/>
  <c r="H37" i="18" s="1"/>
  <c r="G37" i="22"/>
  <c r="H37" i="22" s="1"/>
  <c r="G37" i="36"/>
  <c r="H37" i="36" s="1"/>
  <c r="D34" i="40" s="1"/>
  <c r="G37" i="37"/>
  <c r="H37" i="37" s="1"/>
  <c r="G38" i="18"/>
  <c r="H38" i="18" s="1"/>
  <c r="G38" i="22"/>
  <c r="H38" i="22" s="1"/>
  <c r="G38" i="36"/>
  <c r="H38" i="36" s="1"/>
  <c r="G38" i="37"/>
  <c r="H38" i="37" s="1"/>
  <c r="G39" i="18"/>
  <c r="H39" i="18" s="1"/>
  <c r="G39" i="22"/>
  <c r="H39" i="22" s="1"/>
  <c r="G39" i="36"/>
  <c r="H39" i="36" s="1"/>
  <c r="G39" i="37"/>
  <c r="H39" i="37" s="1"/>
  <c r="G40" i="18"/>
  <c r="H40" i="18" s="1"/>
  <c r="G40" i="22"/>
  <c r="H40" i="22" s="1"/>
  <c r="G40" i="36"/>
  <c r="H40" i="36" s="1"/>
  <c r="G40" i="37"/>
  <c r="H40" i="37" s="1"/>
  <c r="G41" i="18"/>
  <c r="H41" i="18" s="1"/>
  <c r="G41" i="22"/>
  <c r="H41" i="22" s="1"/>
  <c r="G41" i="36"/>
  <c r="H41" i="36" s="1"/>
  <c r="G41" i="37"/>
  <c r="H41" i="37" s="1"/>
  <c r="G42" i="18"/>
  <c r="H42" i="18" s="1"/>
  <c r="G42" i="22"/>
  <c r="H42" i="22" s="1"/>
  <c r="G42" i="36"/>
  <c r="H42" i="36" s="1"/>
  <c r="G42" i="37"/>
  <c r="H42" i="37" s="1"/>
  <c r="G19" i="18"/>
  <c r="H19" i="18" s="1"/>
  <c r="G19" i="22"/>
  <c r="H19" i="22" s="1"/>
  <c r="G19" i="36"/>
  <c r="H19" i="36" s="1"/>
  <c r="G19" i="37"/>
  <c r="H19" i="37" s="1"/>
  <c r="C20" i="18"/>
  <c r="D20" i="18" s="1"/>
  <c r="C20" i="22"/>
  <c r="D20" i="22" s="1"/>
  <c r="C20" i="36"/>
  <c r="D20" i="36" s="1"/>
  <c r="C20" i="37"/>
  <c r="D20" i="37" s="1"/>
  <c r="C21" i="18"/>
  <c r="D21" i="18" s="1"/>
  <c r="C21" i="22"/>
  <c r="D21" i="22" s="1"/>
  <c r="C21" i="36"/>
  <c r="D21" i="36" s="1"/>
  <c r="C21" i="37"/>
  <c r="D21" i="37" s="1"/>
  <c r="C22" i="18"/>
  <c r="D22" i="18" s="1"/>
  <c r="C22" i="22"/>
  <c r="D22" i="22" s="1"/>
  <c r="C22" i="36"/>
  <c r="D22" i="36" s="1"/>
  <c r="C22" i="37"/>
  <c r="D22" i="37" s="1"/>
  <c r="C23" i="18"/>
  <c r="D23" i="18" s="1"/>
  <c r="C23" i="22"/>
  <c r="D23" i="22" s="1"/>
  <c r="C23" i="36"/>
  <c r="D23" i="36" s="1"/>
  <c r="C23" i="37"/>
  <c r="D23" i="37" s="1"/>
  <c r="C24" i="18"/>
  <c r="D24" i="18" s="1"/>
  <c r="C24" i="22"/>
  <c r="D24" i="22" s="1"/>
  <c r="C24" i="36"/>
  <c r="D24" i="36" s="1"/>
  <c r="C24" i="37"/>
  <c r="D24" i="37" s="1"/>
  <c r="C25" i="18"/>
  <c r="D25" i="18" s="1"/>
  <c r="C25" i="22"/>
  <c r="D25" i="22" s="1"/>
  <c r="C25" i="36"/>
  <c r="D25" i="36" s="1"/>
  <c r="C25" i="37"/>
  <c r="D25" i="37" s="1"/>
  <c r="C26" i="18"/>
  <c r="D26" i="18" s="1"/>
  <c r="C26" i="22"/>
  <c r="D26" i="22" s="1"/>
  <c r="C26" i="36"/>
  <c r="D26" i="36" s="1"/>
  <c r="C26" i="37"/>
  <c r="D26" i="37" s="1"/>
  <c r="C27" i="18"/>
  <c r="D27" i="18" s="1"/>
  <c r="C27" i="22"/>
  <c r="D27" i="22" s="1"/>
  <c r="C27" i="36"/>
  <c r="D27" i="36" s="1"/>
  <c r="C27" i="37"/>
  <c r="D27" i="37" s="1"/>
  <c r="C28" i="18"/>
  <c r="D28" i="18" s="1"/>
  <c r="D28" i="22"/>
  <c r="C28" i="36"/>
  <c r="D28" i="36" s="1"/>
  <c r="C28" i="37"/>
  <c r="D28" i="37" s="1"/>
  <c r="C29" i="18"/>
  <c r="D29" i="18" s="1"/>
  <c r="D29" i="22"/>
  <c r="C29" i="36"/>
  <c r="D29" i="36" s="1"/>
  <c r="C29" i="37"/>
  <c r="D29" i="37" s="1"/>
  <c r="C30" i="18"/>
  <c r="D30" i="18" s="1"/>
  <c r="D30" i="22"/>
  <c r="C30" i="36"/>
  <c r="D30" i="36" s="1"/>
  <c r="C30" i="37"/>
  <c r="D30" i="37" s="1"/>
  <c r="C31" i="18"/>
  <c r="D31" i="18" s="1"/>
  <c r="D31" i="22"/>
  <c r="C31" i="36"/>
  <c r="D31" i="36" s="1"/>
  <c r="C31" i="37"/>
  <c r="D31" i="37" s="1"/>
  <c r="C32" i="18"/>
  <c r="D32" i="18" s="1"/>
  <c r="D32" i="22"/>
  <c r="C32" i="36"/>
  <c r="D32" i="36" s="1"/>
  <c r="C32" i="37"/>
  <c r="D32" i="37" s="1"/>
  <c r="C33" i="18"/>
  <c r="D33" i="18" s="1"/>
  <c r="D33" i="22"/>
  <c r="C33" i="36"/>
  <c r="D33" i="36" s="1"/>
  <c r="C33" i="37"/>
  <c r="D33" i="37" s="1"/>
  <c r="C34" i="18"/>
  <c r="D34" i="18" s="1"/>
  <c r="C34" i="22"/>
  <c r="D34" i="22" s="1"/>
  <c r="C34" i="36"/>
  <c r="D34" i="36" s="1"/>
  <c r="C34" i="37"/>
  <c r="D34" i="37" s="1"/>
  <c r="C35" i="18"/>
  <c r="D35" i="18" s="1"/>
  <c r="C35" i="22"/>
  <c r="D35" i="22" s="1"/>
  <c r="C35" i="36"/>
  <c r="D35" i="36" s="1"/>
  <c r="C35" i="37"/>
  <c r="D35" i="37" s="1"/>
  <c r="C36" i="18"/>
  <c r="D36" i="18" s="1"/>
  <c r="C36" i="22"/>
  <c r="D36" i="22" s="1"/>
  <c r="C36" i="36"/>
  <c r="D36" i="36" s="1"/>
  <c r="C36" i="37"/>
  <c r="D36" i="37" s="1"/>
  <c r="C37" i="18"/>
  <c r="D37" i="18" s="1"/>
  <c r="C37" i="22"/>
  <c r="D37" i="22" s="1"/>
  <c r="C37" i="36"/>
  <c r="D37" i="36" s="1"/>
  <c r="C37" i="37"/>
  <c r="D37" i="37" s="1"/>
  <c r="C38" i="18"/>
  <c r="D38" i="18" s="1"/>
  <c r="C38" i="22"/>
  <c r="D38" i="22" s="1"/>
  <c r="C38" i="36"/>
  <c r="D38" i="36" s="1"/>
  <c r="C38" i="37"/>
  <c r="D38" i="37" s="1"/>
  <c r="C39" i="18"/>
  <c r="D39" i="18" s="1"/>
  <c r="C39" i="22"/>
  <c r="D39" i="22" s="1"/>
  <c r="C39" i="36"/>
  <c r="D39" i="36" s="1"/>
  <c r="C39" i="37"/>
  <c r="D39" i="37" s="1"/>
  <c r="C40" i="18"/>
  <c r="D40" i="18" s="1"/>
  <c r="C40" i="22"/>
  <c r="D40" i="22" s="1"/>
  <c r="C40" i="36"/>
  <c r="D40" i="36" s="1"/>
  <c r="C40" i="37"/>
  <c r="D40" i="37" s="1"/>
  <c r="C41" i="18"/>
  <c r="D41" i="18" s="1"/>
  <c r="D41" i="22"/>
  <c r="C41" i="36"/>
  <c r="D41" i="36" s="1"/>
  <c r="C41" i="37"/>
  <c r="D41" i="37" s="1"/>
  <c r="C42" i="18"/>
  <c r="D42" i="18" s="1"/>
  <c r="C42" i="22"/>
  <c r="D42" i="22" s="1"/>
  <c r="C42" i="36"/>
  <c r="D42" i="36"/>
  <c r="B39" i="40" s="1"/>
  <c r="C42" i="37"/>
  <c r="D42" i="37" s="1"/>
  <c r="C19" i="18"/>
  <c r="D19" i="18" s="1"/>
  <c r="C19" i="22"/>
  <c r="D19" i="22" s="1"/>
  <c r="C19" i="36"/>
  <c r="D19" i="36" s="1"/>
  <c r="B16" i="40" s="1"/>
  <c r="C19" i="37"/>
  <c r="D19" i="37" s="1"/>
  <c r="F14" i="40"/>
  <c r="F15" i="40"/>
  <c r="G20" i="29"/>
  <c r="H20" i="29" s="1"/>
  <c r="G20" i="23"/>
  <c r="H20" i="23" s="1"/>
  <c r="G20" i="31"/>
  <c r="H20" i="31" s="1"/>
  <c r="G21" i="29"/>
  <c r="H21" i="29" s="1"/>
  <c r="G21" i="23"/>
  <c r="H21" i="23" s="1"/>
  <c r="G21" i="31"/>
  <c r="H21" i="31" s="1"/>
  <c r="G22" i="29"/>
  <c r="H22" i="29" s="1"/>
  <c r="G22" i="23"/>
  <c r="H22" i="23" s="1"/>
  <c r="G22" i="31"/>
  <c r="H22" i="31" s="1"/>
  <c r="G23" i="29"/>
  <c r="H23" i="29" s="1"/>
  <c r="G23" i="23"/>
  <c r="H23" i="23" s="1"/>
  <c r="G23" i="31"/>
  <c r="H23" i="31" s="1"/>
  <c r="G24" i="29"/>
  <c r="H24" i="29" s="1"/>
  <c r="G24" i="23"/>
  <c r="H24" i="23" s="1"/>
  <c r="G24" i="31"/>
  <c r="H24" i="31" s="1"/>
  <c r="G25" i="29"/>
  <c r="H25" i="29" s="1"/>
  <c r="G25" i="23"/>
  <c r="H25" i="23" s="1"/>
  <c r="G25" i="31"/>
  <c r="H25" i="31" s="1"/>
  <c r="G26" i="29"/>
  <c r="H26" i="29" s="1"/>
  <c r="G26" i="23"/>
  <c r="H26" i="23" s="1"/>
  <c r="G26" i="31"/>
  <c r="H26" i="31" s="1"/>
  <c r="G27" i="29"/>
  <c r="H27" i="29" s="1"/>
  <c r="G27" i="23"/>
  <c r="H27" i="23" s="1"/>
  <c r="G27" i="31"/>
  <c r="H27" i="31" s="1"/>
  <c r="G28" i="29"/>
  <c r="H28" i="29" s="1"/>
  <c r="G28" i="23"/>
  <c r="H28" i="23" s="1"/>
  <c r="G28" i="31"/>
  <c r="H28" i="31" s="1"/>
  <c r="G29" i="29"/>
  <c r="H29" i="29" s="1"/>
  <c r="G29" i="23"/>
  <c r="H29" i="23" s="1"/>
  <c r="G29" i="31"/>
  <c r="H29" i="31" s="1"/>
  <c r="G30" i="29"/>
  <c r="H30" i="29" s="1"/>
  <c r="G30" i="23"/>
  <c r="H30" i="23" s="1"/>
  <c r="G30" i="31"/>
  <c r="H30" i="31" s="1"/>
  <c r="G31" i="29"/>
  <c r="H31" i="29" s="1"/>
  <c r="G31" i="23"/>
  <c r="H31" i="23" s="1"/>
  <c r="G31" i="31"/>
  <c r="H31" i="31" s="1"/>
  <c r="G32" i="29"/>
  <c r="H32" i="29" s="1"/>
  <c r="G32" i="23"/>
  <c r="H32" i="23" s="1"/>
  <c r="G32" i="31"/>
  <c r="H32" i="31" s="1"/>
  <c r="G33" i="29"/>
  <c r="H33" i="29" s="1"/>
  <c r="G33" i="23"/>
  <c r="H33" i="23" s="1"/>
  <c r="G33" i="31"/>
  <c r="H33" i="31" s="1"/>
  <c r="G34" i="29"/>
  <c r="H34" i="29" s="1"/>
  <c r="G34" i="23"/>
  <c r="H34" i="23" s="1"/>
  <c r="G34" i="31"/>
  <c r="H34" i="31" s="1"/>
  <c r="G35" i="29"/>
  <c r="H35" i="29" s="1"/>
  <c r="G35" i="23"/>
  <c r="H35" i="23" s="1"/>
  <c r="G35" i="31"/>
  <c r="H35" i="31" s="1"/>
  <c r="G36" i="29"/>
  <c r="H36" i="29" s="1"/>
  <c r="G36" i="23"/>
  <c r="H36" i="23" s="1"/>
  <c r="G36" i="31"/>
  <c r="H36" i="31" s="1"/>
  <c r="G37" i="29"/>
  <c r="H37" i="29" s="1"/>
  <c r="G37" i="23"/>
  <c r="H37" i="23" s="1"/>
  <c r="G37" i="31"/>
  <c r="H37" i="31" s="1"/>
  <c r="G38" i="29"/>
  <c r="H38" i="29" s="1"/>
  <c r="G38" i="23"/>
  <c r="H38" i="23" s="1"/>
  <c r="G38" i="31"/>
  <c r="H38" i="31" s="1"/>
  <c r="G39" i="29"/>
  <c r="H39" i="29" s="1"/>
  <c r="G39" i="23"/>
  <c r="H39" i="23" s="1"/>
  <c r="G39" i="31"/>
  <c r="H39" i="31" s="1"/>
  <c r="G40" i="29"/>
  <c r="H40" i="29" s="1"/>
  <c r="G40" i="23"/>
  <c r="H40" i="23" s="1"/>
  <c r="G40" i="31"/>
  <c r="H40" i="31" s="1"/>
  <c r="G41" i="29"/>
  <c r="H41" i="29" s="1"/>
  <c r="G41" i="23"/>
  <c r="H41" i="23" s="1"/>
  <c r="G41" i="31"/>
  <c r="H41" i="31" s="1"/>
  <c r="G42" i="29"/>
  <c r="H42" i="29" s="1"/>
  <c r="G42" i="23"/>
  <c r="H42" i="23" s="1"/>
  <c r="G42" i="31"/>
  <c r="H42" i="31" s="1"/>
  <c r="G19" i="29"/>
  <c r="H19" i="29" s="1"/>
  <c r="G19" i="23"/>
  <c r="H19" i="23" s="1"/>
  <c r="G19" i="31"/>
  <c r="H19" i="31" s="1"/>
  <c r="C20" i="29"/>
  <c r="D20" i="29" s="1"/>
  <c r="C20" i="23"/>
  <c r="D20" i="23" s="1"/>
  <c r="C20" i="31"/>
  <c r="D20" i="31" s="1"/>
  <c r="C21" i="29"/>
  <c r="D21" i="29" s="1"/>
  <c r="C21" i="23"/>
  <c r="D21" i="23" s="1"/>
  <c r="C21" i="31"/>
  <c r="D21" i="31" s="1"/>
  <c r="C22" i="29"/>
  <c r="D22" i="29" s="1"/>
  <c r="C22" i="23"/>
  <c r="D22" i="23" s="1"/>
  <c r="C22" i="31"/>
  <c r="D22" i="31" s="1"/>
  <c r="C23" i="29"/>
  <c r="D23" i="29" s="1"/>
  <c r="C23" i="23"/>
  <c r="D23" i="23" s="1"/>
  <c r="C23" i="31"/>
  <c r="D23" i="31" s="1"/>
  <c r="C24" i="29"/>
  <c r="D24" i="29" s="1"/>
  <c r="C24" i="23"/>
  <c r="D24" i="23" s="1"/>
  <c r="C24" i="31"/>
  <c r="D24" i="31" s="1"/>
  <c r="C25" i="29"/>
  <c r="D25" i="29" s="1"/>
  <c r="C25" i="23"/>
  <c r="D25" i="23" s="1"/>
  <c r="C25" i="31"/>
  <c r="D25" i="31" s="1"/>
  <c r="C26" i="29"/>
  <c r="D26" i="29" s="1"/>
  <c r="C26" i="23"/>
  <c r="D26" i="23" s="1"/>
  <c r="C26" i="31"/>
  <c r="D26" i="31" s="1"/>
  <c r="C27" i="29"/>
  <c r="D27" i="29" s="1"/>
  <c r="C27" i="23"/>
  <c r="D27" i="23"/>
  <c r="C27" i="31"/>
  <c r="D27" i="31" s="1"/>
  <c r="C28" i="29"/>
  <c r="D28" i="29" s="1"/>
  <c r="C28" i="23"/>
  <c r="D28" i="23" s="1"/>
  <c r="C28" i="31"/>
  <c r="D28" i="31" s="1"/>
  <c r="C29" i="29"/>
  <c r="D29" i="29" s="1"/>
  <c r="C29" i="23"/>
  <c r="D29" i="23" s="1"/>
  <c r="C29" i="31"/>
  <c r="D29" i="31" s="1"/>
  <c r="C30" i="29"/>
  <c r="D30" i="29" s="1"/>
  <c r="C30" i="23"/>
  <c r="D30" i="23" s="1"/>
  <c r="C30" i="31"/>
  <c r="D30" i="31" s="1"/>
  <c r="C31" i="29"/>
  <c r="D31" i="29" s="1"/>
  <c r="C31" i="23"/>
  <c r="D31" i="23" s="1"/>
  <c r="C31" i="31"/>
  <c r="D31" i="31" s="1"/>
  <c r="C32" i="29"/>
  <c r="D32" i="29" s="1"/>
  <c r="C32" i="23"/>
  <c r="D32" i="23" s="1"/>
  <c r="C32" i="31"/>
  <c r="D32" i="31" s="1"/>
  <c r="C33" i="29"/>
  <c r="D33" i="29" s="1"/>
  <c r="C33" i="23"/>
  <c r="D33" i="23" s="1"/>
  <c r="C33" i="31"/>
  <c r="D33" i="31" s="1"/>
  <c r="C34" i="29"/>
  <c r="D34" i="29" s="1"/>
  <c r="C34" i="23"/>
  <c r="D34" i="23" s="1"/>
  <c r="C34" i="31"/>
  <c r="D34" i="31" s="1"/>
  <c r="C35" i="29"/>
  <c r="D35" i="29" s="1"/>
  <c r="C35" i="23"/>
  <c r="D35" i="23" s="1"/>
  <c r="C35" i="31"/>
  <c r="D35" i="31" s="1"/>
  <c r="C36" i="29"/>
  <c r="D36" i="29" s="1"/>
  <c r="C36" i="23"/>
  <c r="D36" i="23" s="1"/>
  <c r="C36" i="31"/>
  <c r="D36" i="31" s="1"/>
  <c r="C37" i="29"/>
  <c r="D37" i="29" s="1"/>
  <c r="C37" i="23"/>
  <c r="D37" i="23" s="1"/>
  <c r="C37" i="31"/>
  <c r="D37" i="31" s="1"/>
  <c r="C38" i="29"/>
  <c r="D38" i="29" s="1"/>
  <c r="C38" i="23"/>
  <c r="D38" i="23" s="1"/>
  <c r="C38" i="31"/>
  <c r="D38" i="31" s="1"/>
  <c r="C39" i="29"/>
  <c r="D39" i="29" s="1"/>
  <c r="C39" i="23"/>
  <c r="D39" i="23" s="1"/>
  <c r="C39" i="31"/>
  <c r="D39" i="31" s="1"/>
  <c r="C40" i="29"/>
  <c r="D40" i="29" s="1"/>
  <c r="C40" i="23"/>
  <c r="D40" i="23" s="1"/>
  <c r="C40" i="31"/>
  <c r="D40" i="31" s="1"/>
  <c r="C41" i="29"/>
  <c r="D41" i="29" s="1"/>
  <c r="C41" i="23"/>
  <c r="D41" i="23" s="1"/>
  <c r="C41" i="31"/>
  <c r="D41" i="31" s="1"/>
  <c r="C42" i="29"/>
  <c r="D42" i="29" s="1"/>
  <c r="C42" i="23"/>
  <c r="D42" i="23" s="1"/>
  <c r="C42" i="31"/>
  <c r="D42" i="31" s="1"/>
  <c r="C19" i="29"/>
  <c r="D19" i="29" s="1"/>
  <c r="C19" i="23"/>
  <c r="D19" i="23" s="1"/>
  <c r="C19" i="31"/>
  <c r="D19" i="31" s="1"/>
  <c r="F14" i="35"/>
  <c r="F15" i="35"/>
  <c r="G20" i="21"/>
  <c r="H20" i="21" s="1"/>
  <c r="G21" i="21"/>
  <c r="H21" i="21" s="1"/>
  <c r="G22" i="21"/>
  <c r="H22" i="21" s="1"/>
  <c r="G23" i="21"/>
  <c r="H23" i="21" s="1"/>
  <c r="G24" i="21"/>
  <c r="H24" i="21" s="1"/>
  <c r="G25" i="21"/>
  <c r="H25" i="21" s="1"/>
  <c r="G26" i="21"/>
  <c r="H26" i="21" s="1"/>
  <c r="G27" i="21"/>
  <c r="H27" i="21" s="1"/>
  <c r="G28" i="21"/>
  <c r="H28" i="21" s="1"/>
  <c r="G29" i="21"/>
  <c r="H29" i="21" s="1"/>
  <c r="G30" i="21"/>
  <c r="H30" i="21" s="1"/>
  <c r="G31" i="21"/>
  <c r="H31" i="21" s="1"/>
  <c r="G32" i="21"/>
  <c r="H32" i="21" s="1"/>
  <c r="G33" i="21"/>
  <c r="H33" i="21" s="1"/>
  <c r="G34" i="21"/>
  <c r="H34" i="21" s="1"/>
  <c r="G35" i="21"/>
  <c r="H35" i="21" s="1"/>
  <c r="G36" i="21"/>
  <c r="H36" i="21" s="1"/>
  <c r="G37" i="21"/>
  <c r="H37" i="21" s="1"/>
  <c r="G38" i="21"/>
  <c r="H38" i="21" s="1"/>
  <c r="G39" i="21"/>
  <c r="H39" i="21" s="1"/>
  <c r="G40" i="21"/>
  <c r="H40" i="21" s="1"/>
  <c r="G41" i="21"/>
  <c r="H41" i="21" s="1"/>
  <c r="G42" i="21"/>
  <c r="H42" i="21" s="1"/>
  <c r="G19" i="21"/>
  <c r="H19" i="21" s="1"/>
  <c r="C40" i="21"/>
  <c r="D40" i="21" s="1"/>
  <c r="C41" i="21"/>
  <c r="D41" i="21" s="1"/>
  <c r="C42" i="21"/>
  <c r="D42" i="21" s="1"/>
  <c r="C20" i="21"/>
  <c r="D20" i="21" s="1"/>
  <c r="C21" i="21"/>
  <c r="D21" i="21" s="1"/>
  <c r="C22" i="21"/>
  <c r="D22" i="21" s="1"/>
  <c r="C23" i="21"/>
  <c r="D23" i="21" s="1"/>
  <c r="C24" i="21"/>
  <c r="D24" i="21" s="1"/>
  <c r="C25" i="21"/>
  <c r="D25" i="21" s="1"/>
  <c r="C26" i="21"/>
  <c r="D26" i="21" s="1"/>
  <c r="C27" i="21"/>
  <c r="D27" i="21" s="1"/>
  <c r="C28" i="21"/>
  <c r="D28" i="21" s="1"/>
  <c r="C29" i="21"/>
  <c r="D29" i="21" s="1"/>
  <c r="C30" i="21"/>
  <c r="D30" i="21" s="1"/>
  <c r="C31" i="21"/>
  <c r="D31" i="21" s="1"/>
  <c r="C32" i="21"/>
  <c r="D32" i="21" s="1"/>
  <c r="C33" i="21"/>
  <c r="D33" i="21" s="1"/>
  <c r="C34" i="21"/>
  <c r="D34" i="21" s="1"/>
  <c r="C35" i="21"/>
  <c r="D35" i="21" s="1"/>
  <c r="C36" i="21"/>
  <c r="D36" i="21" s="1"/>
  <c r="C37" i="21"/>
  <c r="D37" i="21" s="1"/>
  <c r="C38" i="21"/>
  <c r="D38" i="21" s="1"/>
  <c r="C39" i="21"/>
  <c r="D39" i="21" s="1"/>
  <c r="C19" i="21"/>
  <c r="D19" i="21" s="1"/>
  <c r="F14" i="34"/>
  <c r="F15" i="34"/>
  <c r="G20" i="19"/>
  <c r="H20" i="19" s="1"/>
  <c r="G21" i="19"/>
  <c r="H21" i="19" s="1"/>
  <c r="G22" i="19"/>
  <c r="H22" i="19" s="1"/>
  <c r="G23" i="19"/>
  <c r="H23" i="19" s="1"/>
  <c r="G24" i="19"/>
  <c r="H24" i="19" s="1"/>
  <c r="G25" i="19"/>
  <c r="H25" i="19" s="1"/>
  <c r="G26" i="19"/>
  <c r="H26" i="19" s="1"/>
  <c r="G27" i="19"/>
  <c r="H27" i="19" s="1"/>
  <c r="G28" i="19"/>
  <c r="H28" i="19" s="1"/>
  <c r="G29" i="19"/>
  <c r="H29" i="19" s="1"/>
  <c r="G30" i="19"/>
  <c r="H30" i="19" s="1"/>
  <c r="G31" i="19"/>
  <c r="H31" i="19" s="1"/>
  <c r="G32" i="19"/>
  <c r="H32" i="19" s="1"/>
  <c r="G33" i="19"/>
  <c r="H33" i="19" s="1"/>
  <c r="G34" i="19"/>
  <c r="H34" i="19" s="1"/>
  <c r="G35" i="19"/>
  <c r="H35" i="19" s="1"/>
  <c r="G36" i="19"/>
  <c r="H36" i="19" s="1"/>
  <c r="G37" i="19"/>
  <c r="H37" i="19" s="1"/>
  <c r="G38" i="19"/>
  <c r="H38" i="19" s="1"/>
  <c r="G39" i="19"/>
  <c r="H39" i="19" s="1"/>
  <c r="G40" i="19"/>
  <c r="H40" i="19" s="1"/>
  <c r="G41" i="19"/>
  <c r="H41" i="19" s="1"/>
  <c r="G42" i="19"/>
  <c r="H42" i="19" s="1"/>
  <c r="G19" i="19"/>
  <c r="H19" i="19" s="1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19" i="19"/>
  <c r="D43" i="19" s="1"/>
  <c r="F14" i="33"/>
  <c r="F15" i="33"/>
  <c r="C19" i="30"/>
  <c r="D19" i="30" s="1"/>
  <c r="G19" i="30"/>
  <c r="H19" i="30" s="1"/>
  <c r="C20" i="30"/>
  <c r="D20" i="30" s="1"/>
  <c r="G20" i="30"/>
  <c r="H20" i="30" s="1"/>
  <c r="C21" i="30"/>
  <c r="D21" i="30" s="1"/>
  <c r="G21" i="30"/>
  <c r="H21" i="30" s="1"/>
  <c r="C22" i="30"/>
  <c r="D22" i="30" s="1"/>
  <c r="G22" i="30"/>
  <c r="H22" i="30" s="1"/>
  <c r="C23" i="30"/>
  <c r="D23" i="30" s="1"/>
  <c r="G23" i="30"/>
  <c r="H23" i="30" s="1"/>
  <c r="C24" i="30"/>
  <c r="D24" i="30" s="1"/>
  <c r="G24" i="30"/>
  <c r="H24" i="30" s="1"/>
  <c r="C25" i="30"/>
  <c r="D25" i="30" s="1"/>
  <c r="G25" i="30"/>
  <c r="H25" i="30" s="1"/>
  <c r="C26" i="30"/>
  <c r="D26" i="30" s="1"/>
  <c r="G26" i="30"/>
  <c r="H26" i="30" s="1"/>
  <c r="C27" i="30"/>
  <c r="D27" i="30" s="1"/>
  <c r="G27" i="30"/>
  <c r="H27" i="30" s="1"/>
  <c r="C28" i="30"/>
  <c r="D28" i="30" s="1"/>
  <c r="G28" i="30"/>
  <c r="H28" i="30" s="1"/>
  <c r="C29" i="30"/>
  <c r="D29" i="30" s="1"/>
  <c r="G29" i="30"/>
  <c r="H29" i="30" s="1"/>
  <c r="C30" i="30"/>
  <c r="D30" i="30" s="1"/>
  <c r="G30" i="30"/>
  <c r="H30" i="30" s="1"/>
  <c r="C31" i="30"/>
  <c r="D31" i="30" s="1"/>
  <c r="G31" i="30"/>
  <c r="H31" i="30" s="1"/>
  <c r="C32" i="30"/>
  <c r="D32" i="30" s="1"/>
  <c r="G32" i="30"/>
  <c r="H32" i="30" s="1"/>
  <c r="C33" i="30"/>
  <c r="D33" i="30" s="1"/>
  <c r="G33" i="30"/>
  <c r="H33" i="30" s="1"/>
  <c r="C34" i="30"/>
  <c r="D34" i="30" s="1"/>
  <c r="G34" i="30"/>
  <c r="H34" i="30" s="1"/>
  <c r="C35" i="30"/>
  <c r="D35" i="30" s="1"/>
  <c r="G35" i="30"/>
  <c r="H35" i="30" s="1"/>
  <c r="C36" i="30"/>
  <c r="D36" i="30" s="1"/>
  <c r="G36" i="30"/>
  <c r="H36" i="30" s="1"/>
  <c r="C37" i="30"/>
  <c r="D37" i="30" s="1"/>
  <c r="G37" i="30"/>
  <c r="H37" i="30" s="1"/>
  <c r="C38" i="30"/>
  <c r="D38" i="30" s="1"/>
  <c r="G38" i="30"/>
  <c r="H38" i="30" s="1"/>
  <c r="C39" i="30"/>
  <c r="D39" i="30" s="1"/>
  <c r="G39" i="30"/>
  <c r="H39" i="30" s="1"/>
  <c r="C40" i="30"/>
  <c r="D40" i="30" s="1"/>
  <c r="G40" i="30"/>
  <c r="H40" i="30" s="1"/>
  <c r="I40" i="30" s="1"/>
  <c r="C41" i="30"/>
  <c r="D41" i="30" s="1"/>
  <c r="G41" i="30"/>
  <c r="H41" i="30" s="1"/>
  <c r="I41" i="30" s="1"/>
  <c r="C42" i="30"/>
  <c r="D42" i="30" s="1"/>
  <c r="G42" i="30"/>
  <c r="H42" i="30" s="1"/>
  <c r="I42" i="30" s="1"/>
  <c r="G19" i="14"/>
  <c r="H19" i="14" s="1"/>
  <c r="G20" i="14"/>
  <c r="H20" i="14" s="1"/>
  <c r="G21" i="14"/>
  <c r="H21" i="14" s="1"/>
  <c r="G22" i="14"/>
  <c r="H22" i="14" s="1"/>
  <c r="G23" i="14"/>
  <c r="H23" i="14" s="1"/>
  <c r="G24" i="14"/>
  <c r="H24" i="14" s="1"/>
  <c r="G25" i="14"/>
  <c r="H25" i="14" s="1"/>
  <c r="G26" i="14"/>
  <c r="H26" i="14" s="1"/>
  <c r="G27" i="14"/>
  <c r="H27" i="14" s="1"/>
  <c r="G28" i="14"/>
  <c r="H28" i="14" s="1"/>
  <c r="G29" i="14"/>
  <c r="H29" i="14" s="1"/>
  <c r="G30" i="14"/>
  <c r="H30" i="14" s="1"/>
  <c r="G31" i="14"/>
  <c r="H31" i="14" s="1"/>
  <c r="G32" i="14"/>
  <c r="H32" i="14" s="1"/>
  <c r="G33" i="14"/>
  <c r="H33" i="14" s="1"/>
  <c r="G34" i="14"/>
  <c r="H34" i="14" s="1"/>
  <c r="G35" i="14"/>
  <c r="H35" i="14" s="1"/>
  <c r="G36" i="14"/>
  <c r="H36" i="14" s="1"/>
  <c r="G37" i="14"/>
  <c r="H37" i="14" s="1"/>
  <c r="G38" i="14"/>
  <c r="H38" i="14" s="1"/>
  <c r="G39" i="14"/>
  <c r="H39" i="14" s="1"/>
  <c r="G40" i="14"/>
  <c r="H40" i="14" s="1"/>
  <c r="G41" i="14"/>
  <c r="H41" i="14" s="1"/>
  <c r="G42" i="14"/>
  <c r="H42" i="14" s="1"/>
  <c r="C42" i="14"/>
  <c r="D42" i="14" s="1"/>
  <c r="F15" i="27"/>
  <c r="F14" i="27"/>
  <c r="C35" i="5"/>
  <c r="D35" i="5" s="1"/>
  <c r="C35" i="13"/>
  <c r="D35" i="13" s="1"/>
  <c r="C35" i="14"/>
  <c r="D35" i="14" s="1"/>
  <c r="C35" i="15"/>
  <c r="D35" i="15" s="1"/>
  <c r="C35" i="16"/>
  <c r="D35" i="16" s="1"/>
  <c r="C35" i="17"/>
  <c r="D35" i="17" s="1"/>
  <c r="C36" i="5"/>
  <c r="D36" i="5" s="1"/>
  <c r="C36" i="13"/>
  <c r="D36" i="13" s="1"/>
  <c r="C36" i="14"/>
  <c r="D36" i="14" s="1"/>
  <c r="C36" i="15"/>
  <c r="D36" i="15" s="1"/>
  <c r="C36" i="16"/>
  <c r="D36" i="16" s="1"/>
  <c r="C36" i="17"/>
  <c r="D36" i="17" s="1"/>
  <c r="C37" i="5"/>
  <c r="D37" i="5" s="1"/>
  <c r="C37" i="13"/>
  <c r="D37" i="13" s="1"/>
  <c r="C37" i="14"/>
  <c r="D37" i="14" s="1"/>
  <c r="C37" i="15"/>
  <c r="D37" i="15" s="1"/>
  <c r="C37" i="16"/>
  <c r="D37" i="16" s="1"/>
  <c r="C37" i="17"/>
  <c r="D37" i="17" s="1"/>
  <c r="C38" i="5"/>
  <c r="D38" i="5" s="1"/>
  <c r="C38" i="13"/>
  <c r="D38" i="13" s="1"/>
  <c r="C38" i="14"/>
  <c r="D38" i="14" s="1"/>
  <c r="C38" i="15"/>
  <c r="D38" i="15" s="1"/>
  <c r="C38" i="16"/>
  <c r="D38" i="16" s="1"/>
  <c r="C38" i="17"/>
  <c r="D38" i="17" s="1"/>
  <c r="C32" i="5"/>
  <c r="D32" i="5" s="1"/>
  <c r="C32" i="13"/>
  <c r="D32" i="13" s="1"/>
  <c r="C32" i="14"/>
  <c r="D32" i="14" s="1"/>
  <c r="C32" i="15"/>
  <c r="D32" i="15" s="1"/>
  <c r="C32" i="16"/>
  <c r="D32" i="16" s="1"/>
  <c r="C32" i="17"/>
  <c r="D32" i="17" s="1"/>
  <c r="C31" i="5"/>
  <c r="D31" i="5" s="1"/>
  <c r="C31" i="13"/>
  <c r="D31" i="13" s="1"/>
  <c r="C31" i="14"/>
  <c r="D31" i="14" s="1"/>
  <c r="C31" i="15"/>
  <c r="D31" i="15" s="1"/>
  <c r="C31" i="16"/>
  <c r="D31" i="16" s="1"/>
  <c r="C31" i="17"/>
  <c r="D31" i="17" s="1"/>
  <c r="C29" i="5"/>
  <c r="D29" i="5" s="1"/>
  <c r="C29" i="13"/>
  <c r="D29" i="13" s="1"/>
  <c r="C29" i="14"/>
  <c r="D29" i="14" s="1"/>
  <c r="C29" i="15"/>
  <c r="D29" i="15" s="1"/>
  <c r="C29" i="16"/>
  <c r="D29" i="16" s="1"/>
  <c r="C29" i="17"/>
  <c r="D29" i="17" s="1"/>
  <c r="C30" i="5"/>
  <c r="D30" i="5" s="1"/>
  <c r="C30" i="13"/>
  <c r="D30" i="13" s="1"/>
  <c r="C30" i="14"/>
  <c r="D30" i="14" s="1"/>
  <c r="C30" i="15"/>
  <c r="D30" i="15" s="1"/>
  <c r="C30" i="16"/>
  <c r="D30" i="16" s="1"/>
  <c r="C30" i="17"/>
  <c r="D30" i="17" s="1"/>
  <c r="C28" i="5"/>
  <c r="D28" i="5" s="1"/>
  <c r="C28" i="13"/>
  <c r="D28" i="13" s="1"/>
  <c r="C28" i="14"/>
  <c r="D28" i="14" s="1"/>
  <c r="C28" i="15"/>
  <c r="D28" i="15" s="1"/>
  <c r="C28" i="16"/>
  <c r="D28" i="16" s="1"/>
  <c r="C28" i="17"/>
  <c r="D28" i="17" s="1"/>
  <c r="C22" i="5"/>
  <c r="D22" i="5" s="1"/>
  <c r="C22" i="13"/>
  <c r="D22" i="13" s="1"/>
  <c r="C22" i="14"/>
  <c r="D22" i="14" s="1"/>
  <c r="C22" i="15"/>
  <c r="D22" i="15" s="1"/>
  <c r="C22" i="16"/>
  <c r="D22" i="16" s="1"/>
  <c r="C22" i="17"/>
  <c r="D22" i="17" s="1"/>
  <c r="C21" i="5"/>
  <c r="D21" i="5" s="1"/>
  <c r="C21" i="13"/>
  <c r="D21" i="13" s="1"/>
  <c r="C21" i="14"/>
  <c r="D21" i="14" s="1"/>
  <c r="C21" i="15"/>
  <c r="D21" i="15" s="1"/>
  <c r="C21" i="16"/>
  <c r="D21" i="16" s="1"/>
  <c r="C21" i="17"/>
  <c r="D21" i="17" s="1"/>
  <c r="C20" i="5"/>
  <c r="D20" i="5" s="1"/>
  <c r="C20" i="13"/>
  <c r="D20" i="13" s="1"/>
  <c r="C20" i="14"/>
  <c r="D20" i="14" s="1"/>
  <c r="C20" i="15"/>
  <c r="D20" i="15" s="1"/>
  <c r="C20" i="16"/>
  <c r="D20" i="16" s="1"/>
  <c r="C20" i="17"/>
  <c r="D20" i="17" s="1"/>
  <c r="C27" i="5"/>
  <c r="D27" i="5" s="1"/>
  <c r="C27" i="13"/>
  <c r="D27" i="13" s="1"/>
  <c r="C27" i="14"/>
  <c r="D27" i="14" s="1"/>
  <c r="C27" i="15"/>
  <c r="D27" i="15" s="1"/>
  <c r="C27" i="16"/>
  <c r="D27" i="16" s="1"/>
  <c r="C27" i="17"/>
  <c r="D27" i="17" s="1"/>
  <c r="C26" i="5"/>
  <c r="D26" i="5" s="1"/>
  <c r="C26" i="13"/>
  <c r="D26" i="13" s="1"/>
  <c r="C26" i="14"/>
  <c r="D26" i="14" s="1"/>
  <c r="C26" i="15"/>
  <c r="D26" i="15" s="1"/>
  <c r="C26" i="16"/>
  <c r="D26" i="16" s="1"/>
  <c r="C26" i="17"/>
  <c r="D26" i="17" s="1"/>
  <c r="C25" i="5"/>
  <c r="D25" i="5" s="1"/>
  <c r="C25" i="13"/>
  <c r="D25" i="13" s="1"/>
  <c r="C25" i="14"/>
  <c r="D25" i="14" s="1"/>
  <c r="C25" i="15"/>
  <c r="D25" i="15" s="1"/>
  <c r="C25" i="16"/>
  <c r="D25" i="16" s="1"/>
  <c r="C25" i="17"/>
  <c r="D25" i="17" s="1"/>
  <c r="C19" i="5"/>
  <c r="D19" i="5" s="1"/>
  <c r="C19" i="13"/>
  <c r="D19" i="13" s="1"/>
  <c r="C19" i="14"/>
  <c r="D19" i="14" s="1"/>
  <c r="C19" i="15"/>
  <c r="D19" i="15" s="1"/>
  <c r="C19" i="16"/>
  <c r="D19" i="16" s="1"/>
  <c r="C19" i="17"/>
  <c r="D19" i="17" s="1"/>
  <c r="C24" i="5"/>
  <c r="D24" i="5" s="1"/>
  <c r="C24" i="13"/>
  <c r="D24" i="13" s="1"/>
  <c r="C24" i="14"/>
  <c r="D24" i="14" s="1"/>
  <c r="C24" i="15"/>
  <c r="D24" i="15" s="1"/>
  <c r="C24" i="16"/>
  <c r="D24" i="16" s="1"/>
  <c r="C24" i="17"/>
  <c r="D24" i="17" s="1"/>
  <c r="C23" i="5"/>
  <c r="D23" i="5" s="1"/>
  <c r="C23" i="13"/>
  <c r="D23" i="13" s="1"/>
  <c r="C23" i="14"/>
  <c r="D23" i="14" s="1"/>
  <c r="C23" i="15"/>
  <c r="D23" i="15" s="1"/>
  <c r="C23" i="16"/>
  <c r="D23" i="16" s="1"/>
  <c r="C23" i="17"/>
  <c r="D23" i="17" s="1"/>
  <c r="C34" i="5"/>
  <c r="D34" i="5" s="1"/>
  <c r="C34" i="13"/>
  <c r="D34" i="13" s="1"/>
  <c r="C34" i="14"/>
  <c r="D34" i="14" s="1"/>
  <c r="C34" i="15"/>
  <c r="D34" i="15" s="1"/>
  <c r="C34" i="16"/>
  <c r="D34" i="16" s="1"/>
  <c r="C34" i="17"/>
  <c r="D34" i="17" s="1"/>
  <c r="C33" i="5"/>
  <c r="D33" i="5" s="1"/>
  <c r="C33" i="13"/>
  <c r="D33" i="13" s="1"/>
  <c r="C33" i="14"/>
  <c r="D33" i="14" s="1"/>
  <c r="C33" i="15"/>
  <c r="D33" i="15" s="1"/>
  <c r="C33" i="16"/>
  <c r="D33" i="16" s="1"/>
  <c r="C33" i="17"/>
  <c r="D33" i="17" s="1"/>
  <c r="C42" i="5"/>
  <c r="D42" i="5" s="1"/>
  <c r="C42" i="13"/>
  <c r="D42" i="13" s="1"/>
  <c r="C42" i="15"/>
  <c r="D42" i="15" s="1"/>
  <c r="C42" i="16"/>
  <c r="D42" i="16" s="1"/>
  <c r="C42" i="17"/>
  <c r="D42" i="17" s="1"/>
  <c r="C40" i="5"/>
  <c r="D40" i="5" s="1"/>
  <c r="C40" i="13"/>
  <c r="D40" i="13" s="1"/>
  <c r="C40" i="14"/>
  <c r="D40" i="14" s="1"/>
  <c r="C40" i="15"/>
  <c r="D40" i="15" s="1"/>
  <c r="C40" i="16"/>
  <c r="D40" i="16" s="1"/>
  <c r="C40" i="17"/>
  <c r="D40" i="17" s="1"/>
  <c r="C39" i="5"/>
  <c r="D39" i="5" s="1"/>
  <c r="C39" i="13"/>
  <c r="D39" i="13" s="1"/>
  <c r="C39" i="14"/>
  <c r="D39" i="14" s="1"/>
  <c r="C39" i="15"/>
  <c r="D39" i="15" s="1"/>
  <c r="C39" i="16"/>
  <c r="D39" i="16" s="1"/>
  <c r="C39" i="17"/>
  <c r="D39" i="17" s="1"/>
  <c r="C41" i="5"/>
  <c r="D41" i="5" s="1"/>
  <c r="C41" i="13"/>
  <c r="D41" i="13" s="1"/>
  <c r="C41" i="14"/>
  <c r="D41" i="14" s="1"/>
  <c r="C41" i="15"/>
  <c r="D41" i="15" s="1"/>
  <c r="C41" i="16"/>
  <c r="D41" i="16" s="1"/>
  <c r="C41" i="17"/>
  <c r="D41" i="17" s="1"/>
  <c r="G35" i="5"/>
  <c r="H35" i="5" s="1"/>
  <c r="G35" i="13"/>
  <c r="H35" i="13" s="1"/>
  <c r="I35" i="13" s="1"/>
  <c r="G35" i="15"/>
  <c r="H35" i="15" s="1"/>
  <c r="I35" i="15" s="1"/>
  <c r="G35" i="16"/>
  <c r="H35" i="16" s="1"/>
  <c r="G36" i="5"/>
  <c r="H36" i="5" s="1"/>
  <c r="G36" i="13"/>
  <c r="H36" i="13"/>
  <c r="G36" i="15"/>
  <c r="H36" i="15" s="1"/>
  <c r="G36" i="16"/>
  <c r="H36" i="16" s="1"/>
  <c r="G37" i="5"/>
  <c r="H37" i="5" s="1"/>
  <c r="G37" i="13"/>
  <c r="H37" i="13" s="1"/>
  <c r="I37" i="13" s="1"/>
  <c r="G37" i="15"/>
  <c r="H37" i="15" s="1"/>
  <c r="I37" i="15" s="1"/>
  <c r="G37" i="16"/>
  <c r="H37" i="16" s="1"/>
  <c r="G38" i="5"/>
  <c r="H38" i="5" s="1"/>
  <c r="G38" i="13"/>
  <c r="H38" i="13" s="1"/>
  <c r="G38" i="15"/>
  <c r="H38" i="15" s="1"/>
  <c r="I38" i="15" s="1"/>
  <c r="G38" i="16"/>
  <c r="H38" i="16" s="1"/>
  <c r="G32" i="5"/>
  <c r="H32" i="5" s="1"/>
  <c r="G32" i="13"/>
  <c r="H32" i="13" s="1"/>
  <c r="I32" i="13" s="1"/>
  <c r="G32" i="15"/>
  <c r="H32" i="15" s="1"/>
  <c r="I32" i="15" s="1"/>
  <c r="G32" i="16"/>
  <c r="H32" i="16" s="1"/>
  <c r="G31" i="5"/>
  <c r="H31" i="5"/>
  <c r="I31" i="5" s="1"/>
  <c r="G31" i="13"/>
  <c r="H31" i="13" s="1"/>
  <c r="G31" i="15"/>
  <c r="H31" i="15" s="1"/>
  <c r="I31" i="15" s="1"/>
  <c r="G31" i="16"/>
  <c r="H31" i="16" s="1"/>
  <c r="G29" i="5"/>
  <c r="H29" i="5" s="1"/>
  <c r="G29" i="13"/>
  <c r="H29" i="13" s="1"/>
  <c r="I29" i="13" s="1"/>
  <c r="G29" i="15"/>
  <c r="H29" i="15" s="1"/>
  <c r="I29" i="15" s="1"/>
  <c r="G29" i="16"/>
  <c r="H29" i="16" s="1"/>
  <c r="G30" i="5"/>
  <c r="H30" i="5" s="1"/>
  <c r="G30" i="13"/>
  <c r="H30" i="13" s="1"/>
  <c r="G30" i="15"/>
  <c r="H30" i="15" s="1"/>
  <c r="I30" i="15" s="1"/>
  <c r="G30" i="16"/>
  <c r="H30" i="16" s="1"/>
  <c r="G28" i="5"/>
  <c r="H28" i="5" s="1"/>
  <c r="G28" i="13"/>
  <c r="H28" i="13" s="1"/>
  <c r="G28" i="15"/>
  <c r="H28" i="15" s="1"/>
  <c r="G28" i="16"/>
  <c r="H28" i="16" s="1"/>
  <c r="G22" i="5"/>
  <c r="H22" i="5" s="1"/>
  <c r="I22" i="5" s="1"/>
  <c r="G22" i="13"/>
  <c r="H22" i="13" s="1"/>
  <c r="G22" i="15"/>
  <c r="H22" i="15" s="1"/>
  <c r="I22" i="15" s="1"/>
  <c r="G22" i="16"/>
  <c r="H22" i="16" s="1"/>
  <c r="G21" i="5"/>
  <c r="H21" i="5" s="1"/>
  <c r="G21" i="13"/>
  <c r="H21" i="13" s="1"/>
  <c r="I21" i="13" s="1"/>
  <c r="G21" i="15"/>
  <c r="H21" i="15" s="1"/>
  <c r="G21" i="16"/>
  <c r="H21" i="16" s="1"/>
  <c r="G20" i="5"/>
  <c r="H20" i="5" s="1"/>
  <c r="I20" i="5" s="1"/>
  <c r="G20" i="13"/>
  <c r="H20" i="13" s="1"/>
  <c r="G20" i="15"/>
  <c r="H20" i="15" s="1"/>
  <c r="I20" i="15" s="1"/>
  <c r="G20" i="16"/>
  <c r="H20" i="16" s="1"/>
  <c r="G27" i="5"/>
  <c r="H27" i="5" s="1"/>
  <c r="I27" i="5" s="1"/>
  <c r="G27" i="13"/>
  <c r="H27" i="13" s="1"/>
  <c r="G27" i="15"/>
  <c r="H27" i="15" s="1"/>
  <c r="G27" i="16"/>
  <c r="H27" i="16" s="1"/>
  <c r="G26" i="5"/>
  <c r="H26" i="5" s="1"/>
  <c r="G26" i="13"/>
  <c r="H26" i="13" s="1"/>
  <c r="G26" i="15"/>
  <c r="H26" i="15" s="1"/>
  <c r="I26" i="15" s="1"/>
  <c r="G26" i="16"/>
  <c r="H26" i="16" s="1"/>
  <c r="G25" i="5"/>
  <c r="H25" i="5" s="1"/>
  <c r="G25" i="13"/>
  <c r="H25" i="13" s="1"/>
  <c r="I25" i="13" s="1"/>
  <c r="G25" i="15"/>
  <c r="H25" i="15" s="1"/>
  <c r="I25" i="15" s="1"/>
  <c r="G25" i="16"/>
  <c r="H25" i="16" s="1"/>
  <c r="G19" i="5"/>
  <c r="H19" i="5" s="1"/>
  <c r="G19" i="13"/>
  <c r="H19" i="13" s="1"/>
  <c r="I19" i="13" s="1"/>
  <c r="G19" i="15"/>
  <c r="H19" i="15" s="1"/>
  <c r="I19" i="15" s="1"/>
  <c r="G19" i="16"/>
  <c r="H19" i="16" s="1"/>
  <c r="I19" i="16" s="1"/>
  <c r="G24" i="5"/>
  <c r="H24" i="5" s="1"/>
  <c r="G24" i="13"/>
  <c r="H24" i="13" s="1"/>
  <c r="I24" i="13" s="1"/>
  <c r="G24" i="15"/>
  <c r="H24" i="15" s="1"/>
  <c r="G24" i="16"/>
  <c r="H24" i="16" s="1"/>
  <c r="G23" i="5"/>
  <c r="H23" i="5" s="1"/>
  <c r="G23" i="13"/>
  <c r="H23" i="13" s="1"/>
  <c r="I23" i="13" s="1"/>
  <c r="G23" i="15"/>
  <c r="H23" i="15" s="1"/>
  <c r="G23" i="16"/>
  <c r="H23" i="16" s="1"/>
  <c r="G34" i="5"/>
  <c r="H34" i="5" s="1"/>
  <c r="I34" i="5" s="1"/>
  <c r="G34" i="13"/>
  <c r="H34" i="13" s="1"/>
  <c r="G34" i="15"/>
  <c r="H34" i="15" s="1"/>
  <c r="G34" i="16"/>
  <c r="H34" i="16" s="1"/>
  <c r="G33" i="5"/>
  <c r="H33" i="5" s="1"/>
  <c r="I33" i="5" s="1"/>
  <c r="G33" i="13"/>
  <c r="H33" i="13" s="1"/>
  <c r="G33" i="15"/>
  <c r="H33" i="15" s="1"/>
  <c r="I33" i="15" s="1"/>
  <c r="G33" i="16"/>
  <c r="H33" i="16" s="1"/>
  <c r="G42" i="5"/>
  <c r="H42" i="5" s="1"/>
  <c r="I42" i="5" s="1"/>
  <c r="G42" i="13"/>
  <c r="H42" i="13" s="1"/>
  <c r="G42" i="15"/>
  <c r="H42" i="15" s="1"/>
  <c r="I42" i="15" s="1"/>
  <c r="G42" i="16"/>
  <c r="H42" i="16" s="1"/>
  <c r="G40" i="5"/>
  <c r="H40" i="5" s="1"/>
  <c r="G40" i="13"/>
  <c r="H40" i="13" s="1"/>
  <c r="G40" i="15"/>
  <c r="H40" i="15"/>
  <c r="G40" i="16"/>
  <c r="H40" i="16" s="1"/>
  <c r="G39" i="5"/>
  <c r="H39" i="5" s="1"/>
  <c r="I39" i="5" s="1"/>
  <c r="G39" i="13"/>
  <c r="H39" i="13" s="1"/>
  <c r="G39" i="15"/>
  <c r="H39" i="15" s="1"/>
  <c r="G39" i="16"/>
  <c r="H39" i="16" s="1"/>
  <c r="G41" i="5"/>
  <c r="H41" i="5" s="1"/>
  <c r="I41" i="5" s="1"/>
  <c r="G41" i="13"/>
  <c r="H41" i="13" s="1"/>
  <c r="G41" i="15"/>
  <c r="H41" i="15" s="1"/>
  <c r="G41" i="16"/>
  <c r="H41" i="16" s="1"/>
  <c r="I41" i="16" s="1"/>
  <c r="F15" i="25"/>
  <c r="F14" i="25"/>
  <c r="F15" i="26"/>
  <c r="F14" i="26"/>
  <c r="F15" i="1"/>
  <c r="F14" i="1"/>
  <c r="F15" i="6"/>
  <c r="F14" i="6"/>
  <c r="F15" i="24"/>
  <c r="F14" i="24"/>
  <c r="F15" i="7"/>
  <c r="F14" i="7"/>
  <c r="I35" i="18"/>
  <c r="I31" i="29" l="1"/>
  <c r="I30" i="30"/>
  <c r="I29" i="30"/>
  <c r="I26" i="30"/>
  <c r="I25" i="30"/>
  <c r="I22" i="30"/>
  <c r="I21" i="30"/>
  <c r="G19" i="17"/>
  <c r="H19" i="17" s="1"/>
  <c r="G42" i="17"/>
  <c r="H42" i="17" s="1"/>
  <c r="G38" i="17"/>
  <c r="H38" i="17" s="1"/>
  <c r="G34" i="17"/>
  <c r="H34" i="17" s="1"/>
  <c r="G30" i="17"/>
  <c r="H30" i="17" s="1"/>
  <c r="I30" i="17" s="1"/>
  <c r="G26" i="17"/>
  <c r="H26" i="17" s="1"/>
  <c r="I26" i="17" s="1"/>
  <c r="G22" i="17"/>
  <c r="H22" i="17" s="1"/>
  <c r="I27" i="16"/>
  <c r="I28" i="16"/>
  <c r="I27" i="15"/>
  <c r="I40" i="15"/>
  <c r="I25" i="37"/>
  <c r="D27" i="40"/>
  <c r="B35" i="40"/>
  <c r="B25" i="40"/>
  <c r="I25" i="18"/>
  <c r="B17" i="7"/>
  <c r="I21" i="23"/>
  <c r="B26" i="33"/>
  <c r="I41" i="19"/>
  <c r="I37" i="19"/>
  <c r="I42" i="29"/>
  <c r="I40" i="29"/>
  <c r="I33" i="23"/>
  <c r="I32" i="29"/>
  <c r="I29" i="31"/>
  <c r="I41" i="18"/>
  <c r="I38" i="37"/>
  <c r="I28" i="18"/>
  <c r="I39" i="15"/>
  <c r="I40" i="5"/>
  <c r="I34" i="17"/>
  <c r="I34" i="15"/>
  <c r="I23" i="15"/>
  <c r="I24" i="16"/>
  <c r="I22" i="16"/>
  <c r="I28" i="5"/>
  <c r="I30" i="5"/>
  <c r="I38" i="30"/>
  <c r="I37" i="30"/>
  <c r="I36" i="30"/>
  <c r="I34" i="30"/>
  <c r="I33" i="30"/>
  <c r="I42" i="19"/>
  <c r="I38" i="19"/>
  <c r="I39" i="29"/>
  <c r="I37" i="29"/>
  <c r="I35" i="29"/>
  <c r="I27" i="23"/>
  <c r="I23" i="23"/>
  <c r="B29" i="40"/>
  <c r="I32" i="18"/>
  <c r="B22" i="40"/>
  <c r="I19" i="18"/>
  <c r="D39" i="40"/>
  <c r="D36" i="40"/>
  <c r="I27" i="37"/>
  <c r="I27" i="22"/>
  <c r="I21" i="37"/>
  <c r="D39" i="7"/>
  <c r="I42" i="16"/>
  <c r="I29" i="23"/>
  <c r="I35" i="23"/>
  <c r="I41" i="29"/>
  <c r="I38" i="29"/>
  <c r="I36" i="29"/>
  <c r="D25" i="40"/>
  <c r="D22" i="40"/>
  <c r="D38" i="40"/>
  <c r="D37" i="40"/>
  <c r="D35" i="40"/>
  <c r="D31" i="40"/>
  <c r="D30" i="40"/>
  <c r="D29" i="40"/>
  <c r="D26" i="40"/>
  <c r="D24" i="40"/>
  <c r="D23" i="40"/>
  <c r="D21" i="40"/>
  <c r="D20" i="40"/>
  <c r="D19" i="40"/>
  <c r="D18" i="40"/>
  <c r="D17" i="40"/>
  <c r="B38" i="40"/>
  <c r="B37" i="40"/>
  <c r="B36" i="40"/>
  <c r="B34" i="40"/>
  <c r="B33" i="40"/>
  <c r="B32" i="40"/>
  <c r="B31" i="40"/>
  <c r="B30" i="40"/>
  <c r="B28" i="40"/>
  <c r="B27" i="40"/>
  <c r="B26" i="40"/>
  <c r="B24" i="40"/>
  <c r="B23" i="40"/>
  <c r="B21" i="40"/>
  <c r="B20" i="40"/>
  <c r="B19" i="40"/>
  <c r="B18" i="40"/>
  <c r="B17" i="40"/>
  <c r="B40" i="40" s="1"/>
  <c r="D16" i="40"/>
  <c r="I19" i="36"/>
  <c r="D28" i="40"/>
  <c r="I31" i="36"/>
  <c r="D34" i="26"/>
  <c r="D33" i="26"/>
  <c r="D32" i="26"/>
  <c r="D26" i="26"/>
  <c r="D24" i="26"/>
  <c r="D22" i="26"/>
  <c r="D36" i="26"/>
  <c r="B16" i="26"/>
  <c r="B36" i="26"/>
  <c r="B34" i="26"/>
  <c r="B22" i="26"/>
  <c r="B30" i="26"/>
  <c r="D35" i="26"/>
  <c r="D31" i="26"/>
  <c r="D29" i="26"/>
  <c r="D28" i="26"/>
  <c r="D23" i="26"/>
  <c r="D20" i="26"/>
  <c r="D19" i="26"/>
  <c r="D18" i="26"/>
  <c r="D17" i="26"/>
  <c r="D39" i="26"/>
  <c r="D37" i="26"/>
  <c r="B35" i="26"/>
  <c r="B39" i="26"/>
  <c r="B38" i="26"/>
  <c r="B37" i="26"/>
  <c r="B33" i="26"/>
  <c r="B32" i="26"/>
  <c r="B31" i="26"/>
  <c r="B28" i="26"/>
  <c r="B27" i="26"/>
  <c r="B26" i="26"/>
  <c r="B25" i="26"/>
  <c r="B24" i="26"/>
  <c r="B23" i="26"/>
  <c r="B21" i="26"/>
  <c r="B20" i="26"/>
  <c r="B19" i="26"/>
  <c r="B18" i="26"/>
  <c r="B17" i="26"/>
  <c r="D30" i="26"/>
  <c r="I33" i="18"/>
  <c r="I24" i="18"/>
  <c r="D21" i="26"/>
  <c r="I30" i="18"/>
  <c r="D27" i="26"/>
  <c r="D25" i="26"/>
  <c r="D16" i="26"/>
  <c r="D38" i="26"/>
  <c r="B29" i="26"/>
  <c r="B38" i="33"/>
  <c r="B24" i="33"/>
  <c r="I41" i="31"/>
  <c r="I33" i="31"/>
  <c r="I25" i="31"/>
  <c r="I34" i="31"/>
  <c r="I21" i="31"/>
  <c r="I30" i="31"/>
  <c r="I28" i="31"/>
  <c r="I26" i="31"/>
  <c r="I23" i="31"/>
  <c r="I22" i="31"/>
  <c r="I20" i="31"/>
  <c r="I42" i="31"/>
  <c r="I40" i="31"/>
  <c r="I39" i="31"/>
  <c r="I38" i="31"/>
  <c r="I37" i="31"/>
  <c r="I36" i="31"/>
  <c r="I27" i="31"/>
  <c r="I24" i="31"/>
  <c r="I31" i="23"/>
  <c r="I25" i="23"/>
  <c r="I34" i="23"/>
  <c r="I32" i="23"/>
  <c r="I26" i="23"/>
  <c r="I24" i="23"/>
  <c r="I30" i="23"/>
  <c r="I28" i="23"/>
  <c r="I22" i="23"/>
  <c r="I20" i="23"/>
  <c r="I32" i="30"/>
  <c r="I28" i="30"/>
  <c r="I24" i="30"/>
  <c r="I20" i="30"/>
  <c r="I39" i="30"/>
  <c r="I35" i="30"/>
  <c r="I31" i="30"/>
  <c r="I27" i="30"/>
  <c r="I23" i="30"/>
  <c r="I31" i="19"/>
  <c r="I29" i="19"/>
  <c r="I27" i="19"/>
  <c r="I25" i="19"/>
  <c r="I23" i="19"/>
  <c r="I21" i="19"/>
  <c r="I19" i="19"/>
  <c r="I40" i="19"/>
  <c r="I39" i="19"/>
  <c r="I36" i="19"/>
  <c r="I35" i="19"/>
  <c r="I34" i="19"/>
  <c r="I33" i="19"/>
  <c r="I32" i="19"/>
  <c r="I28" i="19"/>
  <c r="I26" i="19"/>
  <c r="I24" i="19"/>
  <c r="I22" i="19"/>
  <c r="B30" i="7"/>
  <c r="I42" i="17"/>
  <c r="B22" i="7"/>
  <c r="I33" i="16"/>
  <c r="I38" i="16"/>
  <c r="I23" i="16"/>
  <c r="B33" i="7"/>
  <c r="I36" i="16"/>
  <c r="B20" i="7"/>
  <c r="B21" i="7"/>
  <c r="B19" i="7"/>
  <c r="B35" i="7"/>
  <c r="I24" i="15"/>
  <c r="I36" i="15"/>
  <c r="I41" i="15"/>
  <c r="I28" i="15"/>
  <c r="B36" i="6"/>
  <c r="B37" i="6"/>
  <c r="B33" i="6"/>
  <c r="B33" i="24"/>
  <c r="D43" i="37"/>
  <c r="I42" i="37"/>
  <c r="I37" i="37"/>
  <c r="I33" i="37"/>
  <c r="I32" i="37"/>
  <c r="I30" i="37"/>
  <c r="I26" i="37"/>
  <c r="I24" i="37"/>
  <c r="I22" i="37"/>
  <c r="I40" i="37"/>
  <c r="I39" i="37"/>
  <c r="I36" i="37"/>
  <c r="I34" i="37"/>
  <c r="I31" i="37"/>
  <c r="I29" i="37"/>
  <c r="I28" i="37"/>
  <c r="I23" i="37"/>
  <c r="I20" i="37"/>
  <c r="I41" i="36"/>
  <c r="D43" i="36"/>
  <c r="I21" i="36"/>
  <c r="I39" i="36"/>
  <c r="I36" i="36"/>
  <c r="I35" i="36"/>
  <c r="I33" i="36"/>
  <c r="I32" i="36"/>
  <c r="I28" i="36"/>
  <c r="I27" i="36"/>
  <c r="I23" i="36"/>
  <c r="I42" i="36"/>
  <c r="I38" i="36"/>
  <c r="I37" i="36"/>
  <c r="I34" i="36"/>
  <c r="I29" i="36"/>
  <c r="I26" i="36"/>
  <c r="I25" i="36"/>
  <c r="I24" i="36"/>
  <c r="I22" i="36"/>
  <c r="I23" i="22"/>
  <c r="I21" i="22"/>
  <c r="D37" i="33"/>
  <c r="I41" i="22"/>
  <c r="I34" i="22"/>
  <c r="I30" i="22"/>
  <c r="I20" i="22"/>
  <c r="I42" i="22"/>
  <c r="I40" i="22"/>
  <c r="I39" i="22"/>
  <c r="I38" i="22"/>
  <c r="I37" i="22"/>
  <c r="I36" i="22"/>
  <c r="I35" i="22"/>
  <c r="I31" i="22"/>
  <c r="I29" i="22"/>
  <c r="I26" i="22"/>
  <c r="I22" i="22"/>
  <c r="I40" i="18"/>
  <c r="D38" i="33"/>
  <c r="B34" i="33"/>
  <c r="B35" i="33"/>
  <c r="B29" i="33"/>
  <c r="B23" i="33"/>
  <c r="D28" i="1"/>
  <c r="I31" i="13"/>
  <c r="I38" i="13"/>
  <c r="I36" i="13"/>
  <c r="I26" i="13"/>
  <c r="I29" i="5"/>
  <c r="D26" i="1"/>
  <c r="D28" i="35"/>
  <c r="I31" i="31"/>
  <c r="H43" i="31"/>
  <c r="I19" i="31"/>
  <c r="I35" i="31"/>
  <c r="D32" i="35"/>
  <c r="I32" i="31"/>
  <c r="D29" i="35"/>
  <c r="B34" i="35"/>
  <c r="F32" i="40"/>
  <c r="B32" i="35"/>
  <c r="F32" i="35" s="1"/>
  <c r="B33" i="35"/>
  <c r="D43" i="31"/>
  <c r="I43" i="31" s="1"/>
  <c r="I41" i="23"/>
  <c r="D38" i="35"/>
  <c r="D36" i="35"/>
  <c r="I39" i="23"/>
  <c r="D34" i="35"/>
  <c r="I37" i="23"/>
  <c r="F34" i="40"/>
  <c r="H43" i="23"/>
  <c r="I19" i="23"/>
  <c r="I42" i="23"/>
  <c r="D39" i="35"/>
  <c r="D37" i="35"/>
  <c r="I40" i="23"/>
  <c r="I38" i="23"/>
  <c r="D35" i="35"/>
  <c r="I36" i="23"/>
  <c r="D33" i="35"/>
  <c r="B38" i="35"/>
  <c r="F38" i="35" s="1"/>
  <c r="F36" i="40"/>
  <c r="B36" i="35"/>
  <c r="F36" i="35" s="1"/>
  <c r="D43" i="23"/>
  <c r="F37" i="40"/>
  <c r="B37" i="35"/>
  <c r="B35" i="35"/>
  <c r="F35" i="40"/>
  <c r="H43" i="29"/>
  <c r="I19" i="29"/>
  <c r="D16" i="35"/>
  <c r="I33" i="29"/>
  <c r="D30" i="35"/>
  <c r="I29" i="29"/>
  <c r="D26" i="35"/>
  <c r="I27" i="29"/>
  <c r="D24" i="35"/>
  <c r="I25" i="29"/>
  <c r="D22" i="35"/>
  <c r="I23" i="29"/>
  <c r="D20" i="35"/>
  <c r="D18" i="35"/>
  <c r="I21" i="29"/>
  <c r="I34" i="29"/>
  <c r="D31" i="35"/>
  <c r="I30" i="29"/>
  <c r="D27" i="35"/>
  <c r="I28" i="29"/>
  <c r="D25" i="35"/>
  <c r="I26" i="29"/>
  <c r="D23" i="35"/>
  <c r="I24" i="29"/>
  <c r="D21" i="35"/>
  <c r="D19" i="35"/>
  <c r="I22" i="29"/>
  <c r="I20" i="29"/>
  <c r="D17" i="35"/>
  <c r="F38" i="40"/>
  <c r="B39" i="35"/>
  <c r="F39" i="35" s="1"/>
  <c r="F39" i="40"/>
  <c r="F30" i="40"/>
  <c r="B30" i="35"/>
  <c r="B28" i="35"/>
  <c r="F28" i="35" s="1"/>
  <c r="F28" i="40"/>
  <c r="F26" i="40"/>
  <c r="B26" i="35"/>
  <c r="B24" i="35"/>
  <c r="B22" i="35"/>
  <c r="F22" i="40"/>
  <c r="B20" i="35"/>
  <c r="F20" i="40"/>
  <c r="F18" i="40"/>
  <c r="B18" i="35"/>
  <c r="F18" i="35" s="1"/>
  <c r="B16" i="35"/>
  <c r="D43" i="29"/>
  <c r="I43" i="29" s="1"/>
  <c r="B31" i="35"/>
  <c r="F31" i="40"/>
  <c r="B29" i="35"/>
  <c r="F29" i="35" s="1"/>
  <c r="F29" i="40"/>
  <c r="F27" i="40"/>
  <c r="B27" i="35"/>
  <c r="F27" i="35" s="1"/>
  <c r="F25" i="40"/>
  <c r="B25" i="35"/>
  <c r="F25" i="35" s="1"/>
  <c r="B23" i="35"/>
  <c r="F23" i="40"/>
  <c r="F21" i="40"/>
  <c r="B21" i="35"/>
  <c r="F21" i="35" s="1"/>
  <c r="F19" i="40"/>
  <c r="B19" i="35"/>
  <c r="F19" i="35" s="1"/>
  <c r="F17" i="40"/>
  <c r="B17" i="35"/>
  <c r="F17" i="35" s="1"/>
  <c r="I19" i="30"/>
  <c r="H43" i="30"/>
  <c r="D43" i="30"/>
  <c r="B35" i="34"/>
  <c r="B33" i="34"/>
  <c r="B31" i="34"/>
  <c r="B29" i="34"/>
  <c r="B27" i="34"/>
  <c r="B25" i="34"/>
  <c r="B23" i="34"/>
  <c r="B21" i="34"/>
  <c r="B19" i="34"/>
  <c r="B17" i="34"/>
  <c r="B38" i="34"/>
  <c r="B36" i="34"/>
  <c r="B34" i="34"/>
  <c r="B32" i="34"/>
  <c r="B30" i="34"/>
  <c r="B28" i="34"/>
  <c r="B26" i="34"/>
  <c r="B24" i="34"/>
  <c r="B22" i="34"/>
  <c r="B20" i="34"/>
  <c r="B18" i="34"/>
  <c r="B39" i="34"/>
  <c r="B37" i="34"/>
  <c r="D16" i="34"/>
  <c r="H43" i="21"/>
  <c r="I19" i="21"/>
  <c r="I41" i="21"/>
  <c r="D38" i="34"/>
  <c r="D36" i="34"/>
  <c r="I39" i="21"/>
  <c r="D34" i="34"/>
  <c r="I37" i="21"/>
  <c r="I35" i="21"/>
  <c r="D32" i="34"/>
  <c r="D30" i="34"/>
  <c r="I33" i="21"/>
  <c r="D28" i="34"/>
  <c r="I31" i="21"/>
  <c r="D26" i="34"/>
  <c r="I29" i="21"/>
  <c r="I27" i="21"/>
  <c r="D24" i="34"/>
  <c r="D22" i="34"/>
  <c r="I25" i="21"/>
  <c r="D20" i="34"/>
  <c r="I23" i="21"/>
  <c r="D18" i="34"/>
  <c r="I21" i="21"/>
  <c r="I42" i="21"/>
  <c r="D39" i="34"/>
  <c r="D37" i="34"/>
  <c r="I40" i="21"/>
  <c r="D35" i="34"/>
  <c r="I38" i="21"/>
  <c r="D33" i="34"/>
  <c r="D45" i="34" s="1"/>
  <c r="H45" i="34" s="1"/>
  <c r="I36" i="21"/>
  <c r="I34" i="21"/>
  <c r="D31" i="34"/>
  <c r="I32" i="21"/>
  <c r="D29" i="34"/>
  <c r="D27" i="34"/>
  <c r="I30" i="21"/>
  <c r="D25" i="34"/>
  <c r="I28" i="21"/>
  <c r="I26" i="21"/>
  <c r="D23" i="34"/>
  <c r="I24" i="21"/>
  <c r="D21" i="34"/>
  <c r="F21" i="34" s="1"/>
  <c r="D19" i="34"/>
  <c r="I22" i="21"/>
  <c r="D17" i="34"/>
  <c r="F17" i="34" s="1"/>
  <c r="I20" i="21"/>
  <c r="F35" i="34"/>
  <c r="F31" i="34"/>
  <c r="F27" i="34"/>
  <c r="F23" i="34"/>
  <c r="F19" i="34"/>
  <c r="F38" i="34"/>
  <c r="F36" i="34"/>
  <c r="F34" i="34"/>
  <c r="F32" i="34"/>
  <c r="F30" i="34"/>
  <c r="F28" i="34"/>
  <c r="F26" i="34"/>
  <c r="F22" i="34"/>
  <c r="F18" i="34"/>
  <c r="F37" i="34"/>
  <c r="D43" i="21"/>
  <c r="I43" i="21" s="1"/>
  <c r="B16" i="34"/>
  <c r="B45" i="34"/>
  <c r="E45" i="34" s="1"/>
  <c r="J45" i="34" s="1"/>
  <c r="B44" i="34"/>
  <c r="E44" i="34" s="1"/>
  <c r="D27" i="33"/>
  <c r="I30" i="19"/>
  <c r="I20" i="19"/>
  <c r="H43" i="19"/>
  <c r="I43" i="19" s="1"/>
  <c r="D32" i="33"/>
  <c r="B28" i="33"/>
  <c r="F38" i="33"/>
  <c r="I19" i="17"/>
  <c r="D16" i="7"/>
  <c r="I22" i="17"/>
  <c r="D19" i="7"/>
  <c r="D35" i="7"/>
  <c r="F35" i="7" s="1"/>
  <c r="I38" i="17"/>
  <c r="F19" i="7"/>
  <c r="B37" i="7"/>
  <c r="B37" i="24"/>
  <c r="B36" i="7"/>
  <c r="B36" i="24"/>
  <c r="D43" i="17"/>
  <c r="B31" i="7"/>
  <c r="B23" i="7"/>
  <c r="B18" i="7"/>
  <c r="B25" i="7"/>
  <c r="B27" i="7"/>
  <c r="B26" i="7"/>
  <c r="B28" i="7"/>
  <c r="B32" i="7"/>
  <c r="B38" i="7"/>
  <c r="B39" i="7"/>
  <c r="B24" i="7"/>
  <c r="B29" i="7"/>
  <c r="B34" i="7"/>
  <c r="I40" i="16"/>
  <c r="I25" i="16"/>
  <c r="I30" i="16"/>
  <c r="D27" i="7"/>
  <c r="F27" i="7" s="1"/>
  <c r="I31" i="16"/>
  <c r="I37" i="16"/>
  <c r="I39" i="16"/>
  <c r="I34" i="16"/>
  <c r="D31" i="7"/>
  <c r="F31" i="7" s="1"/>
  <c r="D23" i="7"/>
  <c r="I26" i="16"/>
  <c r="H43" i="16"/>
  <c r="I20" i="16"/>
  <c r="I21" i="16"/>
  <c r="I29" i="16"/>
  <c r="I32" i="16"/>
  <c r="I35" i="16"/>
  <c r="F23" i="7"/>
  <c r="F39" i="7"/>
  <c r="B16" i="7"/>
  <c r="D43" i="16"/>
  <c r="I43" i="16" s="1"/>
  <c r="B44" i="7"/>
  <c r="E44" i="7" s="1"/>
  <c r="B19" i="24"/>
  <c r="I21" i="15"/>
  <c r="H43" i="15"/>
  <c r="B31" i="24"/>
  <c r="B31" i="6"/>
  <c r="B23" i="24"/>
  <c r="B23" i="6"/>
  <c r="B18" i="24"/>
  <c r="B18" i="6"/>
  <c r="B28" i="6"/>
  <c r="B28" i="24"/>
  <c r="D43" i="15"/>
  <c r="B20" i="6"/>
  <c r="B20" i="24"/>
  <c r="B22" i="24"/>
  <c r="B22" i="6"/>
  <c r="B26" i="24"/>
  <c r="B26" i="6"/>
  <c r="B34" i="6"/>
  <c r="B34" i="24"/>
  <c r="B19" i="6"/>
  <c r="D39" i="24"/>
  <c r="D39" i="6"/>
  <c r="I42" i="14"/>
  <c r="D37" i="6"/>
  <c r="F37" i="6" s="1"/>
  <c r="I40" i="14"/>
  <c r="D35" i="24"/>
  <c r="I38" i="14"/>
  <c r="D35" i="6"/>
  <c r="D33" i="6"/>
  <c r="I36" i="14"/>
  <c r="D31" i="24"/>
  <c r="F31" i="24" s="1"/>
  <c r="D31" i="6"/>
  <c r="F31" i="6" s="1"/>
  <c r="I34" i="14"/>
  <c r="D29" i="6"/>
  <c r="I32" i="14"/>
  <c r="D27" i="6"/>
  <c r="I30" i="14"/>
  <c r="D27" i="24"/>
  <c r="D25" i="6"/>
  <c r="I28" i="14"/>
  <c r="I26" i="14"/>
  <c r="D23" i="6"/>
  <c r="F23" i="6" s="1"/>
  <c r="D23" i="24"/>
  <c r="F23" i="24" s="1"/>
  <c r="I24" i="14"/>
  <c r="D21" i="6"/>
  <c r="D19" i="24"/>
  <c r="F19" i="24" s="1"/>
  <c r="I22" i="14"/>
  <c r="D19" i="6"/>
  <c r="D17" i="6"/>
  <c r="I20" i="14"/>
  <c r="D38" i="6"/>
  <c r="I41" i="14"/>
  <c r="D36" i="6"/>
  <c r="F36" i="6" s="1"/>
  <c r="I39" i="14"/>
  <c r="D34" i="6"/>
  <c r="F34" i="6" s="1"/>
  <c r="I37" i="14"/>
  <c r="I35" i="14"/>
  <c r="D32" i="6"/>
  <c r="D30" i="6"/>
  <c r="I33" i="14"/>
  <c r="D28" i="6"/>
  <c r="F28" i="6" s="1"/>
  <c r="I31" i="14"/>
  <c r="I29" i="14"/>
  <c r="D26" i="6"/>
  <c r="F26" i="6" s="1"/>
  <c r="D24" i="6"/>
  <c r="D44" i="6" s="1"/>
  <c r="H44" i="6" s="1"/>
  <c r="I27" i="14"/>
  <c r="I25" i="14"/>
  <c r="D22" i="6"/>
  <c r="F22" i="6" s="1"/>
  <c r="D20" i="6"/>
  <c r="F20" i="6" s="1"/>
  <c r="I23" i="14"/>
  <c r="D18" i="6"/>
  <c r="F18" i="6" s="1"/>
  <c r="I21" i="14"/>
  <c r="D16" i="24"/>
  <c r="H43" i="14"/>
  <c r="I19" i="14"/>
  <c r="D16" i="6"/>
  <c r="B38" i="24"/>
  <c r="B38" i="6"/>
  <c r="B21" i="24"/>
  <c r="B21" i="6"/>
  <c r="F21" i="6" s="1"/>
  <c r="B24" i="24"/>
  <c r="B24" i="6"/>
  <c r="B25" i="6"/>
  <c r="F25" i="6" s="1"/>
  <c r="B25" i="24"/>
  <c r="B29" i="24"/>
  <c r="B29" i="6"/>
  <c r="F29" i="6" s="1"/>
  <c r="B32" i="6"/>
  <c r="F32" i="6" s="1"/>
  <c r="B32" i="24"/>
  <c r="B30" i="24"/>
  <c r="B30" i="6"/>
  <c r="B16" i="6"/>
  <c r="B16" i="24"/>
  <c r="D43" i="14"/>
  <c r="B17" i="6"/>
  <c r="F17" i="6" s="1"/>
  <c r="B17" i="24"/>
  <c r="B27" i="24"/>
  <c r="B27" i="6"/>
  <c r="F27" i="6" s="1"/>
  <c r="B35" i="24"/>
  <c r="B35" i="6"/>
  <c r="F35" i="6" s="1"/>
  <c r="B39" i="24"/>
  <c r="B39" i="6"/>
  <c r="F39" i="6" s="1"/>
  <c r="H43" i="37"/>
  <c r="I19" i="37"/>
  <c r="I41" i="37"/>
  <c r="I35" i="37"/>
  <c r="I43" i="37"/>
  <c r="I30" i="36"/>
  <c r="I40" i="36"/>
  <c r="H43" i="36"/>
  <c r="I20" i="36"/>
  <c r="I43" i="36"/>
  <c r="H43" i="22"/>
  <c r="I19" i="22"/>
  <c r="D16" i="33"/>
  <c r="D22" i="33"/>
  <c r="I25" i="22"/>
  <c r="D21" i="33"/>
  <c r="I24" i="22"/>
  <c r="D30" i="33"/>
  <c r="I33" i="22"/>
  <c r="D29" i="33"/>
  <c r="F29" i="33" s="1"/>
  <c r="I32" i="22"/>
  <c r="F29" i="26"/>
  <c r="I28" i="22"/>
  <c r="D25" i="33"/>
  <c r="B36" i="33"/>
  <c r="B19" i="33"/>
  <c r="B37" i="33"/>
  <c r="F37" i="26"/>
  <c r="D43" i="22"/>
  <c r="I43" i="22" s="1"/>
  <c r="F37" i="33"/>
  <c r="I42" i="18"/>
  <c r="D39" i="33"/>
  <c r="I38" i="18"/>
  <c r="F35" i="26"/>
  <c r="D35" i="33"/>
  <c r="F35" i="33" s="1"/>
  <c r="D33" i="33"/>
  <c r="I36" i="18"/>
  <c r="F28" i="26"/>
  <c r="I31" i="18"/>
  <c r="D28" i="33"/>
  <c r="F28" i="33" s="1"/>
  <c r="D24" i="33"/>
  <c r="I27" i="18"/>
  <c r="I23" i="18"/>
  <c r="D20" i="33"/>
  <c r="D18" i="33"/>
  <c r="I21" i="18"/>
  <c r="I39" i="18"/>
  <c r="D36" i="33"/>
  <c r="F36" i="33" s="1"/>
  <c r="I37" i="18"/>
  <c r="D34" i="33"/>
  <c r="F34" i="33" s="1"/>
  <c r="F34" i="26"/>
  <c r="D31" i="33"/>
  <c r="I34" i="18"/>
  <c r="D26" i="33"/>
  <c r="F26" i="33" s="1"/>
  <c r="I29" i="18"/>
  <c r="D23" i="33"/>
  <c r="F23" i="33" s="1"/>
  <c r="I26" i="18"/>
  <c r="F23" i="26"/>
  <c r="D19" i="33"/>
  <c r="F19" i="33" s="1"/>
  <c r="I22" i="18"/>
  <c r="H43" i="18"/>
  <c r="D17" i="33"/>
  <c r="I20" i="18"/>
  <c r="F38" i="26"/>
  <c r="D43" i="18"/>
  <c r="I43" i="18" s="1"/>
  <c r="B16" i="33"/>
  <c r="B33" i="33"/>
  <c r="B31" i="33"/>
  <c r="F31" i="26"/>
  <c r="B27" i="33"/>
  <c r="F27" i="33" s="1"/>
  <c r="F27" i="26"/>
  <c r="B22" i="33"/>
  <c r="F22" i="33" s="1"/>
  <c r="F22" i="26"/>
  <c r="B20" i="33"/>
  <c r="F20" i="26"/>
  <c r="B17" i="33"/>
  <c r="F17" i="26"/>
  <c r="F39" i="26"/>
  <c r="B39" i="33"/>
  <c r="F39" i="33" s="1"/>
  <c r="B32" i="33"/>
  <c r="F32" i="33" s="1"/>
  <c r="F32" i="26"/>
  <c r="B30" i="33"/>
  <c r="F30" i="33" s="1"/>
  <c r="F30" i="26"/>
  <c r="B25" i="33"/>
  <c r="F25" i="33" s="1"/>
  <c r="F25" i="26"/>
  <c r="B21" i="33"/>
  <c r="F21" i="33" s="1"/>
  <c r="F21" i="26"/>
  <c r="B18" i="33"/>
  <c r="F18" i="33" s="1"/>
  <c r="F18" i="26"/>
  <c r="D36" i="1"/>
  <c r="I39" i="13"/>
  <c r="D39" i="1"/>
  <c r="I42" i="13"/>
  <c r="D39" i="25"/>
  <c r="D39" i="27" s="1"/>
  <c r="D31" i="25"/>
  <c r="I34" i="13"/>
  <c r="D31" i="1"/>
  <c r="D24" i="1"/>
  <c r="I27" i="13"/>
  <c r="I22" i="13"/>
  <c r="D19" i="1"/>
  <c r="D19" i="25"/>
  <c r="D19" i="27" s="1"/>
  <c r="I30" i="13"/>
  <c r="D27" i="25"/>
  <c r="D27" i="27" s="1"/>
  <c r="D27" i="1"/>
  <c r="I41" i="13"/>
  <c r="D37" i="1"/>
  <c r="I40" i="13"/>
  <c r="D30" i="1"/>
  <c r="I33" i="13"/>
  <c r="H43" i="13"/>
  <c r="I20" i="13"/>
  <c r="D17" i="1"/>
  <c r="D25" i="1"/>
  <c r="I28" i="13"/>
  <c r="D38" i="1"/>
  <c r="D43" i="13"/>
  <c r="D21" i="1"/>
  <c r="I24" i="5"/>
  <c r="I25" i="5"/>
  <c r="D22" i="1"/>
  <c r="D18" i="1"/>
  <c r="I21" i="5"/>
  <c r="D35" i="25"/>
  <c r="D35" i="27" s="1"/>
  <c r="D35" i="1"/>
  <c r="I38" i="5"/>
  <c r="D33" i="1"/>
  <c r="I36" i="5"/>
  <c r="I23" i="5"/>
  <c r="D20" i="1"/>
  <c r="D16" i="1"/>
  <c r="I19" i="5"/>
  <c r="H43" i="5"/>
  <c r="D16" i="25"/>
  <c r="D23" i="1"/>
  <c r="I26" i="5"/>
  <c r="D23" i="25"/>
  <c r="D23" i="27" s="1"/>
  <c r="D29" i="1"/>
  <c r="I32" i="5"/>
  <c r="I37" i="5"/>
  <c r="D34" i="1"/>
  <c r="I35" i="5"/>
  <c r="D32" i="1"/>
  <c r="B38" i="25"/>
  <c r="B38" i="1"/>
  <c r="B37" i="1"/>
  <c r="F37" i="1" s="1"/>
  <c r="B37" i="25"/>
  <c r="B30" i="1"/>
  <c r="F30" i="1" s="1"/>
  <c r="B30" i="25"/>
  <c r="B20" i="25"/>
  <c r="B20" i="1"/>
  <c r="F20" i="1" s="1"/>
  <c r="B16" i="1"/>
  <c r="B16" i="25"/>
  <c r="D43" i="5"/>
  <c r="I43" i="5" s="1"/>
  <c r="B23" i="1"/>
  <c r="B23" i="25"/>
  <c r="B17" i="1"/>
  <c r="F17" i="1" s="1"/>
  <c r="B17" i="25"/>
  <c r="B19" i="1"/>
  <c r="F19" i="1" s="1"/>
  <c r="B19" i="25"/>
  <c r="B27" i="25"/>
  <c r="B27" i="1"/>
  <c r="F27" i="1" s="1"/>
  <c r="B28" i="1"/>
  <c r="F28" i="1" s="1"/>
  <c r="B28" i="25"/>
  <c r="B35" i="25"/>
  <c r="B35" i="1"/>
  <c r="F35" i="1" s="1"/>
  <c r="B33" i="25"/>
  <c r="B33" i="1"/>
  <c r="B36" i="25"/>
  <c r="B36" i="1"/>
  <c r="F36" i="1" s="1"/>
  <c r="B39" i="1"/>
  <c r="F39" i="1" s="1"/>
  <c r="B39" i="25"/>
  <c r="B31" i="1"/>
  <c r="F31" i="1" s="1"/>
  <c r="B31" i="25"/>
  <c r="B21" i="25"/>
  <c r="B21" i="1"/>
  <c r="F21" i="1" s="1"/>
  <c r="B22" i="25"/>
  <c r="B22" i="1"/>
  <c r="F22" i="1" s="1"/>
  <c r="B24" i="25"/>
  <c r="B24" i="1"/>
  <c r="B18" i="1"/>
  <c r="F18" i="1" s="1"/>
  <c r="B18" i="25"/>
  <c r="B25" i="1"/>
  <c r="F25" i="1" s="1"/>
  <c r="B25" i="25"/>
  <c r="B26" i="25"/>
  <c r="B26" i="1"/>
  <c r="F26" i="1" s="1"/>
  <c r="B29" i="1"/>
  <c r="F29" i="1" s="1"/>
  <c r="B29" i="25"/>
  <c r="B34" i="1"/>
  <c r="F34" i="1" s="1"/>
  <c r="B34" i="25"/>
  <c r="B32" i="1"/>
  <c r="F32" i="1" s="1"/>
  <c r="B32" i="25"/>
  <c r="G20" i="17" l="1"/>
  <c r="H20" i="17" s="1"/>
  <c r="G21" i="17"/>
  <c r="H21" i="17" s="1"/>
  <c r="G24" i="17"/>
  <c r="H24" i="17" s="1"/>
  <c r="G25" i="17"/>
  <c r="H25" i="17" s="1"/>
  <c r="G28" i="17"/>
  <c r="H28" i="17" s="1"/>
  <c r="G29" i="17"/>
  <c r="H29" i="17" s="1"/>
  <c r="G32" i="17"/>
  <c r="H32" i="17" s="1"/>
  <c r="G33" i="17"/>
  <c r="H33" i="17" s="1"/>
  <c r="G36" i="17"/>
  <c r="H36" i="17" s="1"/>
  <c r="G37" i="17"/>
  <c r="H37" i="17" s="1"/>
  <c r="G40" i="17"/>
  <c r="H40" i="17" s="1"/>
  <c r="G41" i="17"/>
  <c r="H41" i="17" s="1"/>
  <c r="G27" i="17"/>
  <c r="H27" i="17" s="1"/>
  <c r="G35" i="17"/>
  <c r="H35" i="17" s="1"/>
  <c r="G23" i="17"/>
  <c r="H23" i="17" s="1"/>
  <c r="G31" i="17"/>
  <c r="H31" i="17" s="1"/>
  <c r="G39" i="17"/>
  <c r="H39" i="17" s="1"/>
  <c r="I43" i="13"/>
  <c r="B45" i="7"/>
  <c r="E45" i="7" s="1"/>
  <c r="I43" i="23"/>
  <c r="F34" i="35"/>
  <c r="F20" i="33"/>
  <c r="F30" i="35"/>
  <c r="F17" i="33"/>
  <c r="F22" i="35"/>
  <c r="F26" i="35"/>
  <c r="F37" i="35"/>
  <c r="F23" i="35"/>
  <c r="F31" i="35"/>
  <c r="F20" i="35"/>
  <c r="F35" i="35"/>
  <c r="F39" i="34"/>
  <c r="F20" i="34"/>
  <c r="F24" i="34"/>
  <c r="F25" i="34"/>
  <c r="F29" i="34"/>
  <c r="F33" i="34"/>
  <c r="I43" i="30"/>
  <c r="D31" i="27"/>
  <c r="F31" i="33"/>
  <c r="I43" i="15"/>
  <c r="I43" i="14"/>
  <c r="F23" i="1"/>
  <c r="F38" i="1"/>
  <c r="D44" i="35"/>
  <c r="H44" i="35" s="1"/>
  <c r="D45" i="26"/>
  <c r="H45" i="26" s="1"/>
  <c r="D44" i="40"/>
  <c r="H44" i="40" s="1"/>
  <c r="B45" i="35"/>
  <c r="E45" i="35" s="1"/>
  <c r="B44" i="26"/>
  <c r="E44" i="26" s="1"/>
  <c r="B45" i="40"/>
  <c r="E45" i="40" s="1"/>
  <c r="D45" i="40"/>
  <c r="H45" i="40" s="1"/>
  <c r="F33" i="40"/>
  <c r="D45" i="35"/>
  <c r="H45" i="35" s="1"/>
  <c r="J45" i="35" s="1"/>
  <c r="F33" i="35"/>
  <c r="D46" i="40"/>
  <c r="H46" i="40" s="1"/>
  <c r="D40" i="40"/>
  <c r="D46" i="35"/>
  <c r="H46" i="35" s="1"/>
  <c r="D40" i="35"/>
  <c r="B46" i="35"/>
  <c r="E46" i="35" s="1"/>
  <c r="J46" i="35" s="1"/>
  <c r="F16" i="35"/>
  <c r="B40" i="35"/>
  <c r="B44" i="35"/>
  <c r="E44" i="35" s="1"/>
  <c r="J44" i="35" s="1"/>
  <c r="F24" i="35"/>
  <c r="F16" i="40"/>
  <c r="F40" i="40"/>
  <c r="B46" i="40"/>
  <c r="E46" i="40" s="1"/>
  <c r="F24" i="40"/>
  <c r="B44" i="40"/>
  <c r="E44" i="40" s="1"/>
  <c r="J44" i="40" s="1"/>
  <c r="D44" i="34"/>
  <c r="H44" i="34" s="1"/>
  <c r="J44" i="34" s="1"/>
  <c r="D40" i="34"/>
  <c r="D46" i="34"/>
  <c r="H46" i="34" s="1"/>
  <c r="F16" i="34"/>
  <c r="B46" i="34"/>
  <c r="E46" i="34" s="1"/>
  <c r="J46" i="34" s="1"/>
  <c r="B40" i="34"/>
  <c r="F40" i="34" s="1"/>
  <c r="D45" i="33"/>
  <c r="H45" i="33" s="1"/>
  <c r="B44" i="33"/>
  <c r="E44" i="33" s="1"/>
  <c r="B45" i="24"/>
  <c r="E45" i="24" s="1"/>
  <c r="B40" i="7"/>
  <c r="F16" i="7"/>
  <c r="B46" i="7"/>
  <c r="E46" i="7" s="1"/>
  <c r="F19" i="6"/>
  <c r="B45" i="6"/>
  <c r="E45" i="6" s="1"/>
  <c r="D46" i="6"/>
  <c r="H46" i="6" s="1"/>
  <c r="D40" i="6"/>
  <c r="F33" i="6"/>
  <c r="D45" i="6"/>
  <c r="H45" i="6" s="1"/>
  <c r="J45" i="6" s="1"/>
  <c r="F39" i="24"/>
  <c r="F35" i="24"/>
  <c r="F27" i="24"/>
  <c r="F30" i="6"/>
  <c r="F38" i="6"/>
  <c r="F16" i="6"/>
  <c r="B46" i="6"/>
  <c r="E46" i="6" s="1"/>
  <c r="J46" i="6" s="1"/>
  <c r="B40" i="6"/>
  <c r="F40" i="6" s="1"/>
  <c r="B44" i="24"/>
  <c r="E44" i="24" s="1"/>
  <c r="B46" i="24"/>
  <c r="E46" i="24" s="1"/>
  <c r="B40" i="24"/>
  <c r="F16" i="24"/>
  <c r="B44" i="6"/>
  <c r="E44" i="6" s="1"/>
  <c r="J44" i="6" s="1"/>
  <c r="F24" i="6"/>
  <c r="F19" i="26"/>
  <c r="F36" i="26"/>
  <c r="D46" i="33"/>
  <c r="H46" i="33" s="1"/>
  <c r="D40" i="33"/>
  <c r="D46" i="26"/>
  <c r="H46" i="26" s="1"/>
  <c r="D40" i="26"/>
  <c r="D44" i="26"/>
  <c r="H44" i="26" s="1"/>
  <c r="J44" i="26" s="1"/>
  <c r="F24" i="26"/>
  <c r="D44" i="33"/>
  <c r="H44" i="33" s="1"/>
  <c r="J44" i="33" s="1"/>
  <c r="F24" i="33"/>
  <c r="F26" i="26"/>
  <c r="B45" i="26"/>
  <c r="E45" i="26" s="1"/>
  <c r="J45" i="26" s="1"/>
  <c r="F33" i="26"/>
  <c r="B46" i="26"/>
  <c r="E46" i="26" s="1"/>
  <c r="B40" i="26"/>
  <c r="F40" i="26" s="1"/>
  <c r="F16" i="26"/>
  <c r="B45" i="33"/>
  <c r="E45" i="33" s="1"/>
  <c r="J45" i="33" s="1"/>
  <c r="F33" i="33"/>
  <c r="F16" i="33"/>
  <c r="B46" i="33"/>
  <c r="E46" i="33" s="1"/>
  <c r="J46" i="33" s="1"/>
  <c r="B40" i="33"/>
  <c r="F40" i="33" s="1"/>
  <c r="D45" i="1"/>
  <c r="H45" i="1" s="1"/>
  <c r="D44" i="1"/>
  <c r="H44" i="1" s="1"/>
  <c r="D46" i="1"/>
  <c r="H46" i="1" s="1"/>
  <c r="D40" i="1"/>
  <c r="D16" i="27"/>
  <c r="B32" i="27"/>
  <c r="B34" i="27"/>
  <c r="B29" i="27"/>
  <c r="B25" i="27"/>
  <c r="B18" i="27"/>
  <c r="F24" i="1"/>
  <c r="B44" i="1"/>
  <c r="E44" i="1" s="1"/>
  <c r="J44" i="1" s="1"/>
  <c r="B31" i="27"/>
  <c r="F31" i="27" s="1"/>
  <c r="F31" i="25"/>
  <c r="F39" i="25"/>
  <c r="B39" i="27"/>
  <c r="F39" i="27" s="1"/>
  <c r="F33" i="1"/>
  <c r="B45" i="1"/>
  <c r="E45" i="1" s="1"/>
  <c r="J45" i="1" s="1"/>
  <c r="B28" i="27"/>
  <c r="F19" i="25"/>
  <c r="B19" i="27"/>
  <c r="F19" i="27" s="1"/>
  <c r="B17" i="27"/>
  <c r="B23" i="27"/>
  <c r="F23" i="27" s="1"/>
  <c r="F23" i="25"/>
  <c r="F16" i="1"/>
  <c r="B40" i="1"/>
  <c r="F40" i="1" s="1"/>
  <c r="B46" i="1"/>
  <c r="E46" i="1" s="1"/>
  <c r="B20" i="27"/>
  <c r="B38" i="27"/>
  <c r="B26" i="27"/>
  <c r="B24" i="27"/>
  <c r="B44" i="25"/>
  <c r="E44" i="25" s="1"/>
  <c r="B22" i="27"/>
  <c r="B21" i="27"/>
  <c r="B36" i="27"/>
  <c r="B45" i="25"/>
  <c r="E45" i="25" s="1"/>
  <c r="B33" i="27"/>
  <c r="B35" i="27"/>
  <c r="F35" i="27" s="1"/>
  <c r="F35" i="25"/>
  <c r="F27" i="25"/>
  <c r="B27" i="27"/>
  <c r="F27" i="27" s="1"/>
  <c r="B46" i="25"/>
  <c r="E46" i="25" s="1"/>
  <c r="F16" i="25"/>
  <c r="B40" i="25"/>
  <c r="B16" i="27"/>
  <c r="B30" i="27"/>
  <c r="B37" i="27"/>
  <c r="J46" i="26" l="1"/>
  <c r="D36" i="25"/>
  <c r="I39" i="17"/>
  <c r="D36" i="7"/>
  <c r="F36" i="7" s="1"/>
  <c r="D36" i="24"/>
  <c r="F36" i="24" s="1"/>
  <c r="D20" i="7"/>
  <c r="F20" i="7" s="1"/>
  <c r="I23" i="17"/>
  <c r="D20" i="24"/>
  <c r="F20" i="24" s="1"/>
  <c r="D20" i="25"/>
  <c r="I35" i="17"/>
  <c r="D32" i="7"/>
  <c r="F32" i="7" s="1"/>
  <c r="D32" i="24"/>
  <c r="F32" i="24" s="1"/>
  <c r="D32" i="25"/>
  <c r="D38" i="7"/>
  <c r="F38" i="7" s="1"/>
  <c r="I41" i="17"/>
  <c r="D38" i="24"/>
  <c r="F38" i="24" s="1"/>
  <c r="D38" i="25"/>
  <c r="I37" i="17"/>
  <c r="D34" i="24"/>
  <c r="F34" i="24" s="1"/>
  <c r="D34" i="25"/>
  <c r="D34" i="7"/>
  <c r="F34" i="7" s="1"/>
  <c r="I33" i="17"/>
  <c r="D30" i="24"/>
  <c r="F30" i="24" s="1"/>
  <c r="D30" i="7"/>
  <c r="F30" i="7" s="1"/>
  <c r="D30" i="25"/>
  <c r="I29" i="17"/>
  <c r="D26" i="7"/>
  <c r="F26" i="7" s="1"/>
  <c r="D26" i="25"/>
  <c r="D26" i="24"/>
  <c r="F26" i="24" s="1"/>
  <c r="I25" i="17"/>
  <c r="D22" i="7"/>
  <c r="F22" i="7" s="1"/>
  <c r="D22" i="24"/>
  <c r="F22" i="24" s="1"/>
  <c r="D22" i="25"/>
  <c r="I21" i="17"/>
  <c r="D18" i="7"/>
  <c r="F18" i="7" s="1"/>
  <c r="D18" i="24"/>
  <c r="F18" i="24" s="1"/>
  <c r="D18" i="25"/>
  <c r="I31" i="17"/>
  <c r="D28" i="24"/>
  <c r="F28" i="24" s="1"/>
  <c r="D28" i="25"/>
  <c r="D28" i="7"/>
  <c r="F28" i="7" s="1"/>
  <c r="D24" i="7"/>
  <c r="D24" i="25"/>
  <c r="I27" i="17"/>
  <c r="D24" i="24"/>
  <c r="I40" i="17"/>
  <c r="D37" i="7"/>
  <c r="F37" i="7" s="1"/>
  <c r="D37" i="24"/>
  <c r="F37" i="24" s="1"/>
  <c r="D37" i="25"/>
  <c r="D33" i="7"/>
  <c r="I36" i="17"/>
  <c r="D33" i="24"/>
  <c r="D33" i="25"/>
  <c r="D29" i="24"/>
  <c r="F29" i="24" s="1"/>
  <c r="I32" i="17"/>
  <c r="D29" i="7"/>
  <c r="F29" i="7" s="1"/>
  <c r="D29" i="25"/>
  <c r="D25" i="7"/>
  <c r="F25" i="7" s="1"/>
  <c r="I28" i="17"/>
  <c r="D25" i="24"/>
  <c r="F25" i="24" s="1"/>
  <c r="D25" i="25"/>
  <c r="D21" i="7"/>
  <c r="F21" i="7" s="1"/>
  <c r="I24" i="17"/>
  <c r="D21" i="24"/>
  <c r="F21" i="24" s="1"/>
  <c r="D21" i="25"/>
  <c r="I20" i="17"/>
  <c r="D17" i="25"/>
  <c r="H43" i="17"/>
  <c r="I43" i="17" s="1"/>
  <c r="D17" i="7"/>
  <c r="D17" i="24"/>
  <c r="J46" i="40"/>
  <c r="F40" i="35"/>
  <c r="J45" i="40"/>
  <c r="J46" i="1"/>
  <c r="B40" i="27"/>
  <c r="B46" i="27"/>
  <c r="E46" i="27" s="1"/>
  <c r="F16" i="27"/>
  <c r="B45" i="27"/>
  <c r="E45" i="27" s="1"/>
  <c r="B44" i="27"/>
  <c r="E44" i="27" s="1"/>
  <c r="F17" i="24" l="1"/>
  <c r="D46" i="24"/>
  <c r="H46" i="24" s="1"/>
  <c r="J46" i="24" s="1"/>
  <c r="D40" i="24"/>
  <c r="F40" i="24" s="1"/>
  <c r="D45" i="24"/>
  <c r="H45" i="24" s="1"/>
  <c r="J45" i="24" s="1"/>
  <c r="F33" i="24"/>
  <c r="F33" i="7"/>
  <c r="D45" i="7"/>
  <c r="H45" i="7" s="1"/>
  <c r="J45" i="7" s="1"/>
  <c r="F24" i="7"/>
  <c r="D44" i="7"/>
  <c r="H44" i="7" s="1"/>
  <c r="J44" i="7" s="1"/>
  <c r="D28" i="27"/>
  <c r="F28" i="27" s="1"/>
  <c r="F28" i="25"/>
  <c r="D18" i="27"/>
  <c r="F18" i="27" s="1"/>
  <c r="F18" i="25"/>
  <c r="D22" i="27"/>
  <c r="F22" i="27" s="1"/>
  <c r="F22" i="25"/>
  <c r="D30" i="27"/>
  <c r="F30" i="27" s="1"/>
  <c r="F30" i="25"/>
  <c r="D38" i="27"/>
  <c r="F38" i="27" s="1"/>
  <c r="F38" i="25"/>
  <c r="D32" i="27"/>
  <c r="F32" i="27" s="1"/>
  <c r="F32" i="25"/>
  <c r="D20" i="27"/>
  <c r="F20" i="27" s="1"/>
  <c r="F20" i="25"/>
  <c r="F17" i="7"/>
  <c r="D46" i="7"/>
  <c r="H46" i="7" s="1"/>
  <c r="J46" i="7" s="1"/>
  <c r="D40" i="7"/>
  <c r="F40" i="7" s="1"/>
  <c r="D17" i="27"/>
  <c r="D40" i="25"/>
  <c r="F40" i="25" s="1"/>
  <c r="F17" i="25"/>
  <c r="D46" i="25"/>
  <c r="H46" i="25" s="1"/>
  <c r="J46" i="25" s="1"/>
  <c r="D21" i="27"/>
  <c r="F21" i="27" s="1"/>
  <c r="F21" i="25"/>
  <c r="D25" i="27"/>
  <c r="F25" i="27" s="1"/>
  <c r="F25" i="25"/>
  <c r="D29" i="27"/>
  <c r="F29" i="27" s="1"/>
  <c r="F29" i="25"/>
  <c r="D33" i="27"/>
  <c r="F33" i="25"/>
  <c r="D45" i="25"/>
  <c r="H45" i="25" s="1"/>
  <c r="J45" i="25" s="1"/>
  <c r="D37" i="27"/>
  <c r="F37" i="27" s="1"/>
  <c r="F37" i="25"/>
  <c r="D44" i="24"/>
  <c r="H44" i="24" s="1"/>
  <c r="J44" i="24" s="1"/>
  <c r="F24" i="24"/>
  <c r="D24" i="27"/>
  <c r="D44" i="25"/>
  <c r="H44" i="25" s="1"/>
  <c r="J44" i="25" s="1"/>
  <c r="F24" i="25"/>
  <c r="D26" i="27"/>
  <c r="F26" i="27" s="1"/>
  <c r="F26" i="25"/>
  <c r="D34" i="27"/>
  <c r="F34" i="27" s="1"/>
  <c r="F34" i="25"/>
  <c r="D36" i="27"/>
  <c r="F36" i="27" s="1"/>
  <c r="F36" i="25"/>
  <c r="D45" i="27" l="1"/>
  <c r="H45" i="27" s="1"/>
  <c r="J45" i="27" s="1"/>
  <c r="F33" i="27"/>
  <c r="F17" i="27"/>
  <c r="D46" i="27"/>
  <c r="H46" i="27" s="1"/>
  <c r="J46" i="27" s="1"/>
  <c r="D40" i="27"/>
  <c r="F40" i="27" s="1"/>
  <c r="D44" i="27"/>
  <c r="H44" i="27" s="1"/>
  <c r="J44" i="27" s="1"/>
  <c r="F24" i="27"/>
</calcChain>
</file>

<file path=xl/sharedStrings.xml><?xml version="1.0" encoding="utf-8"?>
<sst xmlns="http://schemas.openxmlformats.org/spreadsheetml/2006/main" count="5036" uniqueCount="387">
  <si>
    <t>ПРОТОКОЛ (суммарный)</t>
  </si>
  <si>
    <t>(предприятию или отдельно питающему центру)</t>
  </si>
  <si>
    <t>Часы</t>
  </si>
  <si>
    <t>активной кВт</t>
  </si>
  <si>
    <t>реактивной кВар</t>
  </si>
  <si>
    <t>Тангенс "фи"</t>
  </si>
  <si>
    <t>Кол. пр.</t>
  </si>
  <si>
    <t>0-00</t>
  </si>
  <si>
    <t>1-00</t>
  </si>
  <si>
    <t>2-00</t>
  </si>
  <si>
    <t>3-00</t>
  </si>
  <si>
    <t>4-00</t>
  </si>
  <si>
    <t>5-00</t>
  </si>
  <si>
    <t>6-00</t>
  </si>
  <si>
    <t>7-00</t>
  </si>
  <si>
    <t>8-00</t>
  </si>
  <si>
    <t>9-00</t>
  </si>
  <si>
    <t>10-00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</si>
  <si>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</si>
  <si>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</si>
  <si>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</si>
  <si>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</si>
  <si>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</si>
  <si>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</si>
  <si>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</si>
  <si>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</si>
  <si>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</si>
  <si>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</si>
  <si>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21-00</t>
  </si>
  <si>
    <t>22-00</t>
  </si>
  <si>
    <t>23-00</t>
  </si>
  <si>
    <t>24-00</t>
  </si>
  <si>
    <t>А сутки</t>
  </si>
  <si>
    <t>КС</t>
  </si>
  <si>
    <t>Включенные компенсирующие</t>
  </si>
  <si>
    <t>устройства кВар</t>
  </si>
  <si>
    <t>Суммарный расход эл. энергии</t>
  </si>
  <si>
    <t>Потребление эл. энергии</t>
  </si>
  <si>
    <t>активной кВт ч</t>
  </si>
  <si>
    <t>реактивной кВар ч</t>
  </si>
  <si>
    <t>Средняя нагрузка</t>
  </si>
  <si>
    <t>активная кВт</t>
  </si>
  <si>
    <t>реактивная кВар</t>
  </si>
  <si>
    <t>с 17 до 21</t>
  </si>
  <si>
    <t>с 0 до 24</t>
  </si>
  <si>
    <t xml:space="preserve">                     (наименование предприятия)</t>
  </si>
  <si>
    <t xml:space="preserve">                                   (адрес)</t>
  </si>
  <si>
    <t xml:space="preserve">                     (министерство, ведомство)</t>
  </si>
  <si>
    <t>ПРОТОКОЛ (первичный)</t>
  </si>
  <si>
    <t>записей показания электросчетчиков и вольтметров, а также определение</t>
  </si>
  <si>
    <t>Время записи часы</t>
  </si>
  <si>
    <t>показ.</t>
  </si>
  <si>
    <t>сч-ка</t>
  </si>
  <si>
    <t>разность</t>
  </si>
  <si>
    <t>расход за</t>
  </si>
  <si>
    <t>час (кВт)</t>
  </si>
  <si>
    <t>Активн. сч-к тип</t>
  </si>
  <si>
    <t>____________л__</t>
  </si>
  <si>
    <t>Расчетн. коэф</t>
  </si>
  <si>
    <t>Реактивн. сч-к тип</t>
  </si>
  <si>
    <t>Показание</t>
  </si>
  <si>
    <t>вольтметр.</t>
  </si>
  <si>
    <t>на стороне</t>
  </si>
  <si>
    <t>в\н</t>
  </si>
  <si>
    <t>н\н</t>
  </si>
  <si>
    <t>Мощность</t>
  </si>
  <si>
    <t>включен.</t>
  </si>
  <si>
    <t>компенсир.</t>
  </si>
  <si>
    <t>устройств</t>
  </si>
  <si>
    <t>кВар</t>
  </si>
  <si>
    <t>Суточн. расход эл. энергии</t>
  </si>
  <si>
    <t>Контрольная сумма</t>
  </si>
  <si>
    <t>Запись показаний счетчиков производили:</t>
  </si>
  <si>
    <t>Расчеты произвел:</t>
  </si>
  <si>
    <t>___________________</t>
  </si>
  <si>
    <t>фамилия</t>
  </si>
  <si>
    <t>(подпись)</t>
  </si>
  <si>
    <t>_______________</t>
  </si>
  <si>
    <t>1. Трансформаторы</t>
  </si>
  <si>
    <t>№№</t>
  </si>
  <si>
    <t>п/п</t>
  </si>
  <si>
    <t>Место установки</t>
  </si>
  <si>
    <t>Номинальн.</t>
  </si>
  <si>
    <t>напряжение</t>
  </si>
  <si>
    <t>________ кВ</t>
  </si>
  <si>
    <t>Включен.</t>
  </si>
  <si>
    <t>на ответвление</t>
  </si>
  <si>
    <t>Назначение</t>
  </si>
  <si>
    <t>тр-ра</t>
  </si>
  <si>
    <t>силов. освет.</t>
  </si>
  <si>
    <t>печной</t>
  </si>
  <si>
    <t>Примечание</t>
  </si>
  <si>
    <t>2. Высоковольтные электродвигатели</t>
  </si>
  <si>
    <t>Номинальная</t>
  </si>
  <si>
    <t xml:space="preserve"> мощность кВт</t>
  </si>
  <si>
    <t>Указать отдельно рабочие и запломбированные трансформаторы и высоковольтные электродвигатели</t>
  </si>
  <si>
    <t>I.  Сведения о присоединенных трансформаторах и высоковольтных электродвигателях</t>
  </si>
  <si>
    <t>II. Статконденсаторы всех напряжений</t>
  </si>
  <si>
    <t>Место</t>
  </si>
  <si>
    <t>установки</t>
  </si>
  <si>
    <t>Номинальное</t>
  </si>
  <si>
    <t>кВ</t>
  </si>
  <si>
    <t>мощность</t>
  </si>
  <si>
    <t>В т.ч. с</t>
  </si>
  <si>
    <t>авторегулир.</t>
  </si>
  <si>
    <t>и отключения</t>
  </si>
  <si>
    <t>установки за сутки</t>
  </si>
  <si>
    <t>Тип</t>
  </si>
  <si>
    <t>(синхронный,</t>
  </si>
  <si>
    <t>III. Синхронные электродвигатели напряжением до 1000 В</t>
  </si>
  <si>
    <t>мощность кВт</t>
  </si>
  <si>
    <t>№ п-п</t>
  </si>
  <si>
    <t>нагрузок и тангенса "фи" за</t>
  </si>
  <si>
    <t>напряжения</t>
  </si>
  <si>
    <t>вольт</t>
  </si>
  <si>
    <t>№№ п/п</t>
  </si>
  <si>
    <t>Наименование</t>
  </si>
  <si>
    <t>Работающие</t>
  </si>
  <si>
    <t>Резервные</t>
  </si>
  <si>
    <t>шт.</t>
  </si>
  <si>
    <t>суммарная</t>
  </si>
  <si>
    <t>мощность кВа, кВт</t>
  </si>
  <si>
    <t>Трансформаторы</t>
  </si>
  <si>
    <t>а) головные 110-3510-6 кВ</t>
  </si>
  <si>
    <t>б) рабочие 10-610, 4-23 кВ</t>
  </si>
  <si>
    <t>Высоковольтные эл. двигатели</t>
  </si>
  <si>
    <t>а) асинхронные</t>
  </si>
  <si>
    <t>б) синхронные</t>
  </si>
  <si>
    <t>Синхронные эл. двигатели</t>
  </si>
  <si>
    <t>напряжением до 1000 В</t>
  </si>
  <si>
    <t>кол-во батарей</t>
  </si>
  <si>
    <t>в т.ч. с автом. регулир. кВар</t>
  </si>
  <si>
    <t>Статистические конденсаторы</t>
  </si>
  <si>
    <t>а) высоковольтные</t>
  </si>
  <si>
    <t>б) низковольтные</t>
  </si>
  <si>
    <t>ПРИМЕЧАНИЕ: Суммарный протокол составляется:</t>
  </si>
  <si>
    <t>а)</t>
  </si>
  <si>
    <t>по предприятию в целом с субабонентами;</t>
  </si>
  <si>
    <t>б)</t>
  </si>
  <si>
    <t>в)</t>
  </si>
  <si>
    <t>по каждому центру энергосистемы (эл. станция: районной подстанции;</t>
  </si>
  <si>
    <t>перепродавцу, от подстанции промышленного предприятия, если</t>
  </si>
  <si>
    <t xml:space="preserve"> предприятие питается от этого центра по 2-м и более фидерам;</t>
  </si>
  <si>
    <t>г)</t>
  </si>
  <si>
    <t>по каждой абонентской подстанции 110-35 кВ при наличии 2-х и более</t>
  </si>
  <si>
    <t>расчетных фидеров;</t>
  </si>
  <si>
    <t>д)</t>
  </si>
  <si>
    <t>по каждому субабоненту, если он питается по 2-м и более фидерам;</t>
  </si>
  <si>
    <t>е)</t>
  </si>
  <si>
    <t>по всем субабонентам, если их 2 и более.</t>
  </si>
  <si>
    <t>Главный энергетик</t>
  </si>
  <si>
    <t>по</t>
  </si>
  <si>
    <t xml:space="preserve">вычисления нагрузок и тангенса "фи" за </t>
  </si>
  <si>
    <t>с 8 до 11</t>
  </si>
  <si>
    <t>Шифр</t>
  </si>
  <si>
    <t>Питающий центр</t>
  </si>
  <si>
    <t>№ фидера</t>
  </si>
  <si>
    <t xml:space="preserve">                 ОАО "Пластик"                         </t>
  </si>
  <si>
    <t xml:space="preserve">        г. Узловая, Тульская, 1                      </t>
  </si>
  <si>
    <t xml:space="preserve">                                                                    </t>
  </si>
  <si>
    <t xml:space="preserve">                                                    </t>
  </si>
  <si>
    <t xml:space="preserve">                ОАО "Пластик"                        </t>
  </si>
  <si>
    <t xml:space="preserve">        г. Узловая, Тульская, 1                    </t>
  </si>
  <si>
    <t xml:space="preserve">                                  </t>
  </si>
  <si>
    <t>предприятию без субабонентов</t>
  </si>
  <si>
    <t>ТП-13, РП-19</t>
  </si>
  <si>
    <t>РТП-1</t>
  </si>
  <si>
    <t>КТП-22,23,24,25</t>
  </si>
  <si>
    <t>РП-1</t>
  </si>
  <si>
    <t>ТП-13, РТП-1</t>
  </si>
  <si>
    <t>КТП-4, 29,30</t>
  </si>
  <si>
    <t>РП-воздуход</t>
  </si>
  <si>
    <t>КТП-4, 30</t>
  </si>
  <si>
    <t>РП-воздуход.</t>
  </si>
  <si>
    <t>КТП-27,28,</t>
  </si>
  <si>
    <t>8,9,10</t>
  </si>
  <si>
    <t>РП-5</t>
  </si>
  <si>
    <t>СДКН</t>
  </si>
  <si>
    <t>3х630</t>
  </si>
  <si>
    <t>РП-Хитрово</t>
  </si>
  <si>
    <t>СДН</t>
  </si>
  <si>
    <t xml:space="preserve">        г. Узловая, Тульская, 1                  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</si>
  <si>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</si>
  <si>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                       </t>
  </si>
  <si>
    <t xml:space="preserve">                                                                                                         </t>
  </si>
  <si>
    <t xml:space="preserve">                                                                        </t>
  </si>
  <si>
    <t xml:space="preserve">                                                                       </t>
  </si>
  <si>
    <t>Время включения</t>
  </si>
  <si>
    <t>по предприятию в целом без субабонентов;</t>
  </si>
  <si>
    <t>асинхронный)</t>
  </si>
  <si>
    <t>ква</t>
  </si>
  <si>
    <t>Каргина Т.В.</t>
  </si>
  <si>
    <t>предприятию с субабонентами</t>
  </si>
  <si>
    <t>субабонентам</t>
  </si>
  <si>
    <t>Расчеты производил ___________________ Т.В. Каргина</t>
  </si>
  <si>
    <t xml:space="preserve"> </t>
  </si>
  <si>
    <t xml:space="preserve">  </t>
  </si>
  <si>
    <t xml:space="preserve">    </t>
  </si>
  <si>
    <t>СЭТ-4ТМ.03</t>
  </si>
  <si>
    <t>СЭТ-4ТМ.3</t>
  </si>
  <si>
    <t>№0103062007</t>
  </si>
  <si>
    <t>№0103062039</t>
  </si>
  <si>
    <t>№0102061040</t>
  </si>
  <si>
    <t>№0103061231</t>
  </si>
  <si>
    <t xml:space="preserve">П/ст №167  (ГПП-1)                                </t>
  </si>
  <si>
    <t xml:space="preserve">яч 24 тр-р №1                    </t>
  </si>
  <si>
    <t xml:space="preserve">П/ст №167 (ГПП-1)                                   </t>
  </si>
  <si>
    <t xml:space="preserve">яч 2 тр-р №2                      </t>
  </si>
  <si>
    <t xml:space="preserve">П/ст №214  (ГПП-2)                                  </t>
  </si>
  <si>
    <t xml:space="preserve">яч 3 тр-р №1                      </t>
  </si>
  <si>
    <t xml:space="preserve">яч 30  Воейково-2               </t>
  </si>
  <si>
    <t xml:space="preserve">П/ст №167  (ГПП-1)                                  </t>
  </si>
  <si>
    <t xml:space="preserve">яч 27  Воейково-1               </t>
  </si>
  <si>
    <t xml:space="preserve">П/ст №214 (ГПП-2)                                   </t>
  </si>
  <si>
    <t xml:space="preserve">яч 4  тр-р №1                      </t>
  </si>
  <si>
    <t xml:space="preserve">яч 36  тр-р №2                    </t>
  </si>
  <si>
    <t xml:space="preserve">П/ст №214   (ГПП-2)                                 </t>
  </si>
  <si>
    <t xml:space="preserve">яч 37  тр-р №2                    </t>
  </si>
  <si>
    <t xml:space="preserve">яч 10  Воейково-3               </t>
  </si>
  <si>
    <t>№ 0103061226</t>
  </si>
  <si>
    <t xml:space="preserve">П/ст №214   (ГПП-2)                                </t>
  </si>
  <si>
    <t xml:space="preserve">яч 16  Узловая-2                    </t>
  </si>
  <si>
    <t xml:space="preserve">яч 14 Дедилово                   </t>
  </si>
  <si>
    <t>№0103061217</t>
  </si>
  <si>
    <t>№0103061203</t>
  </si>
  <si>
    <t>№0808090590</t>
  </si>
  <si>
    <t>№ 0808090624</t>
  </si>
  <si>
    <t xml:space="preserve">_____6000______________ </t>
  </si>
  <si>
    <t xml:space="preserve">_________6000__________ </t>
  </si>
  <si>
    <t xml:space="preserve">__________6000__________ </t>
  </si>
  <si>
    <t xml:space="preserve">______6000______________ </t>
  </si>
  <si>
    <t xml:space="preserve">________6000_____________ </t>
  </si>
  <si>
    <t xml:space="preserve">________6000___________ </t>
  </si>
  <si>
    <t xml:space="preserve">п/ст 167 (ГПП-1)                              </t>
  </si>
  <si>
    <t xml:space="preserve">п/ст 214(ГПП-2)                                  </t>
  </si>
  <si>
    <t>п/ст 214(ГПП-2)</t>
  </si>
  <si>
    <t>п/ст 167, 214 (ГПП-1,ГПП-2)</t>
  </si>
  <si>
    <t>п/ст 167,214 (ГПП-1,ГПП-2)</t>
  </si>
  <si>
    <t xml:space="preserve">______6000_____________ </t>
  </si>
  <si>
    <t xml:space="preserve">_______6000_____________ </t>
  </si>
  <si>
    <t xml:space="preserve">_________6000___________ </t>
  </si>
  <si>
    <t xml:space="preserve">_________6000____________ </t>
  </si>
  <si>
    <t>№ 812091210</t>
  </si>
  <si>
    <t>№812091210</t>
  </si>
  <si>
    <t>№812091240</t>
  </si>
  <si>
    <t>№ 812091240</t>
  </si>
  <si>
    <t xml:space="preserve">яч 25 вв.1 РП-Хитрово            </t>
  </si>
  <si>
    <t xml:space="preserve">яч 13 вв.1 РП-Воздуходувная      </t>
  </si>
  <si>
    <t>яч 32 вв.2 РП-Воздуходувная</t>
  </si>
  <si>
    <t>№110080732</t>
  </si>
  <si>
    <t>яч. 27+30+10</t>
  </si>
  <si>
    <t>яч. 16+14</t>
  </si>
  <si>
    <t>п/ст 214 (ГПП-2)</t>
  </si>
  <si>
    <t>яч.13+32+25</t>
  </si>
  <si>
    <t>ПС 214</t>
  </si>
  <si>
    <t>яч.3+4+36+37</t>
  </si>
  <si>
    <t>ПС 214 тр-№2</t>
  </si>
  <si>
    <t>яч.36+37</t>
  </si>
  <si>
    <t>ПС 214 тр-р№1</t>
  </si>
  <si>
    <t>яч.3+4</t>
  </si>
  <si>
    <t>ПС 167</t>
  </si>
  <si>
    <t>яч.24+2</t>
  </si>
  <si>
    <t>п/ст167+п/ст214</t>
  </si>
  <si>
    <t>СЭТ-4ТМ А-0,5</t>
  </si>
  <si>
    <t xml:space="preserve">яч 26 вв.2  Геосинтетика               </t>
  </si>
  <si>
    <t>п/ст 167 (ГПП-1)</t>
  </si>
  <si>
    <t>субабонентам - ООО "Пластик-Геосинтетика"</t>
  </si>
  <si>
    <t xml:space="preserve">яч 3Г вв.1  Геосинтетика               </t>
  </si>
  <si>
    <t>№0806100082</t>
  </si>
  <si>
    <t>№ 0806100082</t>
  </si>
  <si>
    <t>№087090870</t>
  </si>
  <si>
    <t>№ 087090870</t>
  </si>
  <si>
    <t>№0110080758</t>
  </si>
  <si>
    <t>№0110080904</t>
  </si>
  <si>
    <t>Режимный день</t>
  </si>
  <si>
    <t>TYPE2</t>
  </si>
  <si>
    <t>1</t>
  </si>
  <si>
    <t>H</t>
  </si>
  <si>
    <t>MAIN</t>
  </si>
  <si>
    <t>EXCEL</t>
  </si>
  <si>
    <t>-1</t>
  </si>
  <si>
    <t>MAINSHEET</t>
  </si>
  <si>
    <t>2</t>
  </si>
  <si>
    <t>DATE</t>
  </si>
  <si>
    <t>10</t>
  </si>
  <si>
    <t>5</t>
  </si>
  <si>
    <t>BEGIN</t>
  </si>
  <si>
    <t>NOSHIFT</t>
  </si>
  <si>
    <t>8</t>
  </si>
  <si>
    <t>yyyy года</t>
  </si>
  <si>
    <t>dd mmmm</t>
  </si>
  <si>
    <t>18</t>
  </si>
  <si>
    <t>COLUMN</t>
  </si>
  <si>
    <t>RESNONE</t>
  </si>
  <si>
    <t>NONE</t>
  </si>
  <si>
    <t>CHN</t>
  </si>
  <si>
    <t>0</t>
  </si>
  <si>
    <t>4</t>
  </si>
  <si>
    <t>ZONENAMES</t>
  </si>
  <si>
    <t>RESULT_CAPTIONS</t>
  </si>
  <si>
    <t>61</t>
  </si>
  <si>
    <t>NOCHANGE</t>
  </si>
  <si>
    <t>CUTDATEBEGIN</t>
  </si>
  <si>
    <t>6</t>
  </si>
  <si>
    <t>ENLIKEPOW</t>
  </si>
  <si>
    <t>692</t>
  </si>
  <si>
    <t>480</t>
  </si>
  <si>
    <t>BEGINVALUE</t>
  </si>
  <si>
    <t>694</t>
  </si>
  <si>
    <t>95</t>
  </si>
  <si>
    <t>3</t>
  </si>
  <si>
    <t>687</t>
  </si>
  <si>
    <t>483</t>
  </si>
  <si>
    <t>689</t>
  </si>
  <si>
    <t>702</t>
  </si>
  <si>
    <t>484</t>
  </si>
  <si>
    <t>704</t>
  </si>
  <si>
    <t>697</t>
  </si>
  <si>
    <t>481</t>
  </si>
  <si>
    <t>699</t>
  </si>
  <si>
    <t>7</t>
  </si>
  <si>
    <t>9</t>
  </si>
  <si>
    <t>11</t>
  </si>
  <si>
    <t>12</t>
  </si>
  <si>
    <t>13</t>
  </si>
  <si>
    <t>14</t>
  </si>
  <si>
    <t>15</t>
  </si>
  <si>
    <t>16</t>
  </si>
  <si>
    <t>17</t>
  </si>
  <si>
    <t>19</t>
  </si>
  <si>
    <t>1786</t>
  </si>
  <si>
    <t>790</t>
  </si>
  <si>
    <t>1788</t>
  </si>
  <si>
    <t>1769</t>
  </si>
  <si>
    <t>784</t>
  </si>
  <si>
    <t>1771</t>
  </si>
  <si>
    <t>122</t>
  </si>
  <si>
    <t>198</t>
  </si>
  <si>
    <t>117</t>
  </si>
  <si>
    <t>201</t>
  </si>
  <si>
    <t>119</t>
  </si>
  <si>
    <t>732</t>
  </si>
  <si>
    <t>486</t>
  </si>
  <si>
    <t>734</t>
  </si>
  <si>
    <t>747</t>
  </si>
  <si>
    <t>489</t>
  </si>
  <si>
    <t>749</t>
  </si>
  <si>
    <t>737</t>
  </si>
  <si>
    <t>493</t>
  </si>
  <si>
    <t>739</t>
  </si>
  <si>
    <t>742</t>
  </si>
  <si>
    <t>488</t>
  </si>
  <si>
    <t>744</t>
  </si>
  <si>
    <t>717</t>
  </si>
  <si>
    <t>490</t>
  </si>
  <si>
    <t>719</t>
  </si>
  <si>
    <t>727</t>
  </si>
  <si>
    <t>492</t>
  </si>
  <si>
    <t>729</t>
  </si>
  <si>
    <t>722</t>
  </si>
  <si>
    <t>491</t>
  </si>
  <si>
    <t>724</t>
  </si>
  <si>
    <t>347</t>
  </si>
  <si>
    <t>138</t>
  </si>
  <si>
    <t>349</t>
  </si>
  <si>
    <t>352</t>
  </si>
  <si>
    <t>140</t>
  </si>
  <si>
    <t>354</t>
  </si>
  <si>
    <t>332</t>
  </si>
  <si>
    <t>132</t>
  </si>
  <si>
    <t>334</t>
  </si>
  <si>
    <t>HOUR</t>
  </si>
  <si>
    <t>25</t>
  </si>
  <si>
    <t>124</t>
  </si>
  <si>
    <t>субабонентам - ООО"Трансэлектро"</t>
  </si>
  <si>
    <t>субабонентам - ОАО "РЖД"</t>
  </si>
  <si>
    <t xml:space="preserve">яч.27+30+10+16+14+13+32+25+3Г+26  </t>
  </si>
  <si>
    <t>яч.3Г+26</t>
  </si>
  <si>
    <t>17 июня</t>
  </si>
  <si>
    <t>2015года</t>
  </si>
  <si>
    <t>субабонентам - ООО "БОС-Эксплуатация"</t>
  </si>
  <si>
    <t>3. Иванова О.А.</t>
  </si>
  <si>
    <t xml:space="preserve"> _________________________ И.Н. Чернышов</t>
  </si>
  <si>
    <t>1. Пирогова Н.В.</t>
  </si>
  <si>
    <t>2. Пучкова О.Я.</t>
  </si>
  <si>
    <t>2. Бабенко О.Н.</t>
  </si>
  <si>
    <t>1. Шадрина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</si>
</sst>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u/>
      <sz val="14"/>
      <name val="Times New Roman"/>
      <family val="1"/>
    </font>
    <font>
      <u/>
      <sz val="16"/>
      <name val="Times New Roman"/>
      <family val="1"/>
    </font>
    <font>
      <u/>
      <sz val="18"/>
      <name val="Times New Roman"/>
      <family val="1"/>
    </font>
    <font>
      <u/>
      <sz val="20"/>
      <name val="Times New Roman"/>
      <family val="1"/>
    </font>
    <font>
      <sz val="20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2" fillId="0" borderId="0"/>
    <xf numFmtId="0" fontId="1" fillId="0" borderId="0"/>
  </cellStyleXfs>
  <cellXfs count="210"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 indent="4"/>
      <protection hidden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1" fontId="4" fillId="0" borderId="2" xfId="0" applyNumberFormat="1" applyFont="1" applyBorder="1" applyAlignment="1" applyProtection="1">
      <alignment horizontal="center" vertical="center" wrapText="1"/>
      <protection hidden="1"/>
    </xf>
    <xf numFmtId="165" fontId="14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1" fontId="14" fillId="0" borderId="2" xfId="0" applyNumberFormat="1" applyFont="1" applyBorder="1" applyAlignment="1" applyProtection="1">
      <alignment horizontal="center" vertical="center" wrapText="1"/>
      <protection hidden="1"/>
    </xf>
    <xf numFmtId="165" fontId="14" fillId="0" borderId="2" xfId="0" applyNumberFormat="1" applyFont="1" applyBorder="1" applyAlignment="1" applyProtection="1">
      <alignment horizontal="center" vertical="center" wrapText="1"/>
      <protection hidden="1"/>
    </xf>
    <xf numFmtId="2" fontId="14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14" fillId="0" borderId="3" xfId="0" applyFont="1" applyBorder="1" applyAlignment="1" applyProtection="1">
      <alignment horizontal="center" vertical="center" wrapText="1"/>
      <protection hidden="1"/>
    </xf>
    <xf numFmtId="0" fontId="14" fillId="0" borderId="2" xfId="0" applyNumberFormat="1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14" fillId="0" borderId="8" xfId="0" applyNumberFormat="1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NumberFormat="1" applyFont="1" applyBorder="1" applyAlignment="1" applyProtection="1">
      <alignment horizontal="center" vertical="center" wrapText="1"/>
      <protection hidden="1"/>
    </xf>
    <xf numFmtId="4" fontId="14" fillId="0" borderId="0" xfId="0" applyNumberFormat="1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1" fontId="4" fillId="0" borderId="2" xfId="0" applyNumberFormat="1" applyFont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165" fontId="14" fillId="0" borderId="2" xfId="0" applyNumberFormat="1" applyFont="1" applyFill="1" applyBorder="1" applyAlignment="1" applyProtection="1">
      <alignment horizontal="center" vertical="center" wrapText="1"/>
      <protection hidden="1"/>
    </xf>
    <xf numFmtId="1" fontId="14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14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14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0" fontId="14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49" fontId="14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17" fillId="0" borderId="8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0" fontId="7" fillId="0" borderId="14" xfId="0" applyFont="1" applyBorder="1" applyAlignment="1" applyProtection="1">
      <alignment horizontal="center" vertical="center" textRotation="90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0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center" vertical="center" textRotation="90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textRotation="90" wrapText="1"/>
      <protection hidden="1"/>
    </xf>
    <xf numFmtId="0" fontId="7" fillId="0" borderId="14" xfId="0" applyFont="1" applyFill="1" applyBorder="1" applyAlignment="1" applyProtection="1">
      <alignment horizontal="center" vertical="center" textRotation="90" wrapText="1"/>
      <protection hidden="1"/>
    </xf>
    <xf numFmtId="0" fontId="7" fillId="0" borderId="8" xfId="0" applyFont="1" applyFill="1" applyBorder="1" applyAlignment="1" applyProtection="1">
      <alignment horizontal="center" vertical="center" textRotation="90" wrapText="1"/>
      <protection hidden="1"/>
    </xf>
    <xf numFmtId="0" fontId="14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4" fontId="4" fillId="0" borderId="3" xfId="0" applyNumberFormat="1" applyFont="1" applyBorder="1" applyAlignment="1" applyProtection="1">
      <alignment horizontal="center" vertical="center" wrapText="1"/>
      <protection hidden="1"/>
    </xf>
    <xf numFmtId="4" fontId="4" fillId="0" borderId="11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locked="0"/>
    </xf>
    <xf numFmtId="1" fontId="4" fillId="0" borderId="3" xfId="0" applyNumberFormat="1" applyFont="1" applyBorder="1" applyAlignment="1" applyProtection="1">
      <alignment horizontal="center" vertical="center" wrapText="1"/>
      <protection hidden="1"/>
    </xf>
    <xf numFmtId="1" fontId="4" fillId="0" borderId="1" xfId="0" applyNumberFormat="1" applyFont="1" applyBorder="1" applyAlignment="1" applyProtection="1">
      <alignment horizontal="center" vertical="center" wrapText="1"/>
      <protection hidden="1"/>
    </xf>
    <xf numFmtId="1" fontId="4" fillId="0" borderId="11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4" fontId="4" fillId="0" borderId="2" xfId="0" applyNumberFormat="1" applyFont="1" applyBorder="1" applyAlignment="1" applyProtection="1">
      <alignment horizontal="center" vertical="center" wrapText="1"/>
      <protection hidden="1"/>
    </xf>
    <xf numFmtId="1" fontId="4" fillId="0" borderId="2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 wrapText="1"/>
      <protection hidden="1"/>
    </xf>
    <xf numFmtId="0" fontId="4" fillId="0" borderId="14" xfId="0" applyFont="1" applyBorder="1" applyAlignment="1" applyProtection="1">
      <alignment horizontal="left" vertical="center" wrapText="1" indent="2"/>
      <protection hidden="1"/>
    </xf>
    <xf numFmtId="0" fontId="4" fillId="0" borderId="8" xfId="0" applyFont="1" applyBorder="1" applyAlignment="1" applyProtection="1">
      <alignment horizontal="left" vertical="center" wrapText="1" indent="2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0" fontId="4" fillId="0" borderId="8" xfId="0" applyFont="1" applyBorder="1" applyAlignment="1" applyProtection="1">
      <alignment horizontal="left" vertical="center" wrapText="1"/>
      <protection hidden="1"/>
    </xf>
    <xf numFmtId="0" fontId="4" fillId="0" borderId="2" xfId="0" applyFont="1" applyBorder="1" applyAlignment="1" applyProtection="1">
      <alignment horizontal="center" vertical="center" textRotation="90" wrapText="1"/>
      <protection hidden="1"/>
    </xf>
    <xf numFmtId="4" fontId="4" fillId="0" borderId="1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" fontId="4" fillId="0" borderId="6" xfId="0" applyNumberFormat="1" applyFont="1" applyBorder="1" applyAlignment="1" applyProtection="1">
      <alignment horizontal="center" vertical="center" wrapText="1"/>
      <protection hidden="1"/>
    </xf>
    <xf numFmtId="4" fontId="4" fillId="0" borderId="4" xfId="0" applyNumberFormat="1" applyFont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'Всего без субабонентов'!$B$16:$B$39</c:f>
              <c:numCache>
                <c:formatCode>0</c:formatCode>
                <c:ptCount val="24"/>
                <c:pt idx="0">
                  <c:v>6748.7999999877502</c:v>
                </c:pt>
                <c:pt idx="1">
                  <c:v>6558.0000000361906</c:v>
                </c:pt>
                <c:pt idx="2">
                  <c:v>6669.5999999737978</c:v>
                </c:pt>
                <c:pt idx="3">
                  <c:v>6557.9999999772554</c:v>
                </c:pt>
                <c:pt idx="4">
                  <c:v>6343.2000000066182</c:v>
                </c:pt>
                <c:pt idx="5">
                  <c:v>6637.2000000119442</c:v>
                </c:pt>
                <c:pt idx="6">
                  <c:v>6398.3999999993102</c:v>
                </c:pt>
                <c:pt idx="7">
                  <c:v>6715.1999999907275</c:v>
                </c:pt>
                <c:pt idx="8">
                  <c:v>6875.9999999932179</c:v>
                </c:pt>
                <c:pt idx="9">
                  <c:v>7005.600000017148</c:v>
                </c:pt>
                <c:pt idx="10">
                  <c:v>7348.7999999910244</c:v>
                </c:pt>
                <c:pt idx="11">
                  <c:v>7048.8000000215834</c:v>
                </c:pt>
                <c:pt idx="12">
                  <c:v>7311.5999999659834</c:v>
                </c:pt>
                <c:pt idx="13">
                  <c:v>7278.0000000126165</c:v>
                </c:pt>
                <c:pt idx="14">
                  <c:v>7232.4000000066007</c:v>
                </c:pt>
                <c:pt idx="15">
                  <c:v>6963.6000000042259</c:v>
                </c:pt>
                <c:pt idx="16">
                  <c:v>6848.4000000004016</c:v>
                </c:pt>
                <c:pt idx="17">
                  <c:v>6719.9999999556894</c:v>
                </c:pt>
                <c:pt idx="18">
                  <c:v>6452.4000000015803</c:v>
                </c:pt>
                <c:pt idx="19">
                  <c:v>6652.80000004459</c:v>
                </c:pt>
                <c:pt idx="20">
                  <c:v>6746.3999999818043</c:v>
                </c:pt>
                <c:pt idx="21">
                  <c:v>6660.0000000264117</c:v>
                </c:pt>
                <c:pt idx="22">
                  <c:v>6563.9999999970314</c:v>
                </c:pt>
                <c:pt idx="23">
                  <c:v>6679.1999999397376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58112"/>
        <c:axId val="144459648"/>
      </c:lineChart>
      <c:catAx>
        <c:axId val="144458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44459648"/>
        <c:crosses val="autoZero"/>
        <c:auto val="1"/>
        <c:lblAlgn val="ctr"/>
        <c:lblOffset val="100"/>
        <c:noMultiLvlLbl val="0"/>
      </c:catAx>
      <c:valAx>
        <c:axId val="144459648"/>
        <c:scaling>
          <c:orientation val="minMax"/>
        </c:scaling>
        <c:delete val="0"/>
        <c:axPos val="l"/>
        <c:majorGridlines/>
        <c:minorGridlines/>
        <c:numFmt formatCode="0" sourceLinked="1"/>
        <c:majorTickMark val="out"/>
        <c:minorTickMark val="none"/>
        <c:tickLblPos val="nextTo"/>
        <c:crossAx val="144458112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342899</xdr:colOff>
      <xdr:row>3</xdr:row>
      <xdr:rowOff>85724</xdr:rowOff>
    </xdr:from>
    <xdr:to>
      <xdr:col>13</xdr:col>
      <xdr:colOff>352425</xdr:colOff>
      <xdr:row>35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2"/>
  <sheetViews>
    <sheetView workbookViewId="0"/>
  </sheetViews>
  <sheetFormatPr defaultRowHeight="12.75" x14ac:dyDescent="0.2"/>
  <sheetData>
    <row r="1" spans="1:65" x14ac:dyDescent="0.2">
      <c r="A1" t="s">
        <v>274</v>
      </c>
    </row>
    <row r="2" spans="1:65" x14ac:dyDescent="0.2">
      <c r="A2" t="s">
        <v>275</v>
      </c>
      <c r="B2" t="s">
        <v>371</v>
      </c>
      <c r="C2" t="s">
        <v>372</v>
      </c>
      <c r="D2" t="s">
        <v>276</v>
      </c>
      <c r="E2" t="s">
        <v>277</v>
      </c>
      <c r="F2" t="s">
        <v>276</v>
      </c>
      <c r="G2" t="s">
        <v>278</v>
      </c>
      <c r="K2" t="s">
        <v>279</v>
      </c>
      <c r="M2" t="s">
        <v>297</v>
      </c>
      <c r="W2" t="s">
        <v>276</v>
      </c>
    </row>
    <row r="3" spans="1:65" x14ac:dyDescent="0.2">
      <c r="A3" t="s">
        <v>281</v>
      </c>
      <c r="B3" t="s">
        <v>282</v>
      </c>
    </row>
    <row r="4" spans="1:65" x14ac:dyDescent="0.2">
      <c r="A4" t="s">
        <v>283</v>
      </c>
      <c r="B4" t="s">
        <v>284</v>
      </c>
      <c r="C4" t="s">
        <v>285</v>
      </c>
      <c r="D4" t="s">
        <v>290</v>
      </c>
      <c r="F4" t="s">
        <v>286</v>
      </c>
      <c r="O4" t="s">
        <v>287</v>
      </c>
    </row>
    <row r="5" spans="1:65" x14ac:dyDescent="0.2">
      <c r="A5" t="s">
        <v>283</v>
      </c>
      <c r="B5" t="s">
        <v>284</v>
      </c>
      <c r="C5" t="s">
        <v>288</v>
      </c>
      <c r="D5" t="s">
        <v>289</v>
      </c>
      <c r="F5" t="s">
        <v>286</v>
      </c>
      <c r="O5" t="s">
        <v>287</v>
      </c>
    </row>
    <row r="6" spans="1:65" x14ac:dyDescent="0.2">
      <c r="A6" t="s">
        <v>292</v>
      </c>
      <c r="B6" t="s">
        <v>291</v>
      </c>
      <c r="C6" t="s">
        <v>282</v>
      </c>
      <c r="E6" t="s">
        <v>305</v>
      </c>
      <c r="G6" t="s">
        <v>293</v>
      </c>
      <c r="J6" t="s">
        <v>294</v>
      </c>
      <c r="K6" t="s">
        <v>295</v>
      </c>
      <c r="M6" t="s">
        <v>307</v>
      </c>
      <c r="N6" t="s">
        <v>296</v>
      </c>
      <c r="O6" t="s">
        <v>306</v>
      </c>
      <c r="P6" t="s">
        <v>297</v>
      </c>
      <c r="T6" t="s">
        <v>298</v>
      </c>
      <c r="Z6" t="s">
        <v>299</v>
      </c>
      <c r="AF6" t="s">
        <v>280</v>
      </c>
      <c r="AG6" t="s">
        <v>296</v>
      </c>
      <c r="AO6" t="s">
        <v>287</v>
      </c>
      <c r="AT6" t="s">
        <v>296</v>
      </c>
      <c r="AV6" t="s">
        <v>300</v>
      </c>
      <c r="AW6" t="s">
        <v>301</v>
      </c>
      <c r="BC6" t="s">
        <v>302</v>
      </c>
      <c r="BI6" t="s">
        <v>297</v>
      </c>
      <c r="BJ6" t="s">
        <v>296</v>
      </c>
      <c r="BK6" t="s">
        <v>296</v>
      </c>
      <c r="BL6" t="s">
        <v>276</v>
      </c>
      <c r="BM6" t="s">
        <v>296</v>
      </c>
    </row>
    <row r="7" spans="1:65" x14ac:dyDescent="0.2">
      <c r="A7" t="s">
        <v>292</v>
      </c>
      <c r="B7" t="s">
        <v>291</v>
      </c>
      <c r="C7" t="s">
        <v>303</v>
      </c>
      <c r="E7" t="s">
        <v>308</v>
      </c>
      <c r="G7" t="s">
        <v>293</v>
      </c>
      <c r="J7" t="s">
        <v>294</v>
      </c>
      <c r="K7" t="s">
        <v>295</v>
      </c>
      <c r="M7" t="s">
        <v>307</v>
      </c>
      <c r="N7" t="s">
        <v>296</v>
      </c>
      <c r="O7" t="s">
        <v>306</v>
      </c>
      <c r="P7" t="s">
        <v>297</v>
      </c>
      <c r="T7" t="s">
        <v>298</v>
      </c>
      <c r="Z7" t="s">
        <v>299</v>
      </c>
      <c r="AF7" t="s">
        <v>280</v>
      </c>
      <c r="AG7" t="s">
        <v>296</v>
      </c>
      <c r="AO7" t="s">
        <v>287</v>
      </c>
      <c r="AT7" t="s">
        <v>296</v>
      </c>
      <c r="AV7" t="s">
        <v>309</v>
      </c>
      <c r="AW7" t="s">
        <v>301</v>
      </c>
      <c r="BC7" t="s">
        <v>302</v>
      </c>
      <c r="BE7" t="s">
        <v>304</v>
      </c>
      <c r="BI7" t="s">
        <v>288</v>
      </c>
      <c r="BJ7" t="s">
        <v>296</v>
      </c>
      <c r="BK7" t="s">
        <v>296</v>
      </c>
      <c r="BL7" t="s">
        <v>276</v>
      </c>
      <c r="BM7" t="s">
        <v>296</v>
      </c>
    </row>
    <row r="8" spans="1:65" x14ac:dyDescent="0.2">
      <c r="A8" t="s">
        <v>281</v>
      </c>
      <c r="B8" t="s">
        <v>310</v>
      </c>
    </row>
    <row r="9" spans="1:65" x14ac:dyDescent="0.2">
      <c r="A9" t="s">
        <v>283</v>
      </c>
      <c r="B9" t="s">
        <v>284</v>
      </c>
      <c r="C9" t="s">
        <v>285</v>
      </c>
      <c r="D9" t="s">
        <v>290</v>
      </c>
      <c r="F9" t="s">
        <v>286</v>
      </c>
      <c r="O9" t="s">
        <v>287</v>
      </c>
    </row>
    <row r="10" spans="1:65" x14ac:dyDescent="0.2">
      <c r="A10" t="s">
        <v>283</v>
      </c>
      <c r="B10" t="s">
        <v>284</v>
      </c>
      <c r="C10" t="s">
        <v>288</v>
      </c>
      <c r="D10" t="s">
        <v>289</v>
      </c>
      <c r="F10" t="s">
        <v>286</v>
      </c>
      <c r="O10" t="s">
        <v>287</v>
      </c>
    </row>
    <row r="11" spans="1:65" x14ac:dyDescent="0.2">
      <c r="A11" t="s">
        <v>292</v>
      </c>
      <c r="B11" t="s">
        <v>291</v>
      </c>
      <c r="C11" t="s">
        <v>282</v>
      </c>
      <c r="E11" t="s">
        <v>311</v>
      </c>
      <c r="G11" t="s">
        <v>293</v>
      </c>
      <c r="J11" t="s">
        <v>294</v>
      </c>
      <c r="K11" t="s">
        <v>295</v>
      </c>
      <c r="M11" t="s">
        <v>307</v>
      </c>
      <c r="N11" t="s">
        <v>296</v>
      </c>
      <c r="O11" t="s">
        <v>312</v>
      </c>
      <c r="P11" t="s">
        <v>297</v>
      </c>
      <c r="T11" t="s">
        <v>298</v>
      </c>
      <c r="Z11" t="s">
        <v>299</v>
      </c>
      <c r="AF11" t="s">
        <v>280</v>
      </c>
      <c r="AG11" t="s">
        <v>296</v>
      </c>
      <c r="AO11" t="s">
        <v>287</v>
      </c>
      <c r="AT11" t="s">
        <v>296</v>
      </c>
      <c r="AV11" t="s">
        <v>300</v>
      </c>
      <c r="AW11" t="s">
        <v>301</v>
      </c>
      <c r="BC11" t="s">
        <v>302</v>
      </c>
      <c r="BI11" t="s">
        <v>297</v>
      </c>
      <c r="BJ11" t="s">
        <v>296</v>
      </c>
      <c r="BK11" t="s">
        <v>296</v>
      </c>
      <c r="BL11" t="s">
        <v>276</v>
      </c>
      <c r="BM11" t="s">
        <v>296</v>
      </c>
    </row>
    <row r="12" spans="1:65" x14ac:dyDescent="0.2">
      <c r="A12" t="s">
        <v>292</v>
      </c>
      <c r="B12" t="s">
        <v>291</v>
      </c>
      <c r="C12" t="s">
        <v>303</v>
      </c>
      <c r="E12" t="s">
        <v>313</v>
      </c>
      <c r="G12" t="s">
        <v>293</v>
      </c>
      <c r="J12" t="s">
        <v>294</v>
      </c>
      <c r="K12" t="s">
        <v>295</v>
      </c>
      <c r="M12" t="s">
        <v>307</v>
      </c>
      <c r="N12" t="s">
        <v>296</v>
      </c>
      <c r="O12" t="s">
        <v>312</v>
      </c>
      <c r="P12" t="s">
        <v>297</v>
      </c>
      <c r="T12" t="s">
        <v>298</v>
      </c>
      <c r="Z12" t="s">
        <v>299</v>
      </c>
      <c r="AF12" t="s">
        <v>280</v>
      </c>
      <c r="AG12" t="s">
        <v>296</v>
      </c>
      <c r="AO12" t="s">
        <v>287</v>
      </c>
      <c r="AT12" t="s">
        <v>296</v>
      </c>
      <c r="AV12" t="s">
        <v>309</v>
      </c>
      <c r="AW12" t="s">
        <v>301</v>
      </c>
      <c r="BC12" t="s">
        <v>302</v>
      </c>
      <c r="BE12" t="s">
        <v>304</v>
      </c>
      <c r="BI12" t="s">
        <v>288</v>
      </c>
      <c r="BJ12" t="s">
        <v>296</v>
      </c>
      <c r="BK12" t="s">
        <v>296</v>
      </c>
      <c r="BL12" t="s">
        <v>276</v>
      </c>
      <c r="BM12" t="s">
        <v>296</v>
      </c>
    </row>
    <row r="13" spans="1:65" x14ac:dyDescent="0.2">
      <c r="A13" t="s">
        <v>281</v>
      </c>
      <c r="B13" t="s">
        <v>297</v>
      </c>
    </row>
    <row r="14" spans="1:65" x14ac:dyDescent="0.2">
      <c r="A14" t="s">
        <v>283</v>
      </c>
      <c r="B14" t="s">
        <v>284</v>
      </c>
      <c r="C14" t="s">
        <v>285</v>
      </c>
      <c r="D14" t="s">
        <v>290</v>
      </c>
      <c r="F14" t="s">
        <v>286</v>
      </c>
      <c r="O14" t="s">
        <v>287</v>
      </c>
    </row>
    <row r="15" spans="1:65" x14ac:dyDescent="0.2">
      <c r="A15" t="s">
        <v>283</v>
      </c>
      <c r="B15" t="s">
        <v>284</v>
      </c>
      <c r="C15" t="s">
        <v>288</v>
      </c>
      <c r="D15" t="s">
        <v>289</v>
      </c>
      <c r="F15" t="s">
        <v>286</v>
      </c>
      <c r="O15" t="s">
        <v>287</v>
      </c>
    </row>
    <row r="16" spans="1:65" x14ac:dyDescent="0.2">
      <c r="A16" t="s">
        <v>292</v>
      </c>
      <c r="B16" t="s">
        <v>291</v>
      </c>
      <c r="C16" t="s">
        <v>282</v>
      </c>
      <c r="E16" t="s">
        <v>314</v>
      </c>
      <c r="G16" t="s">
        <v>293</v>
      </c>
      <c r="J16" t="s">
        <v>294</v>
      </c>
      <c r="K16" t="s">
        <v>295</v>
      </c>
      <c r="M16" t="s">
        <v>307</v>
      </c>
      <c r="N16" t="s">
        <v>296</v>
      </c>
      <c r="O16" t="s">
        <v>315</v>
      </c>
      <c r="P16" t="s">
        <v>297</v>
      </c>
      <c r="T16" t="s">
        <v>298</v>
      </c>
      <c r="Z16" t="s">
        <v>299</v>
      </c>
      <c r="AF16" t="s">
        <v>280</v>
      </c>
      <c r="AG16" t="s">
        <v>296</v>
      </c>
      <c r="AO16" t="s">
        <v>287</v>
      </c>
      <c r="AT16" t="s">
        <v>296</v>
      </c>
      <c r="AV16" t="s">
        <v>300</v>
      </c>
      <c r="AW16" t="s">
        <v>301</v>
      </c>
      <c r="BC16" t="s">
        <v>302</v>
      </c>
      <c r="BI16" t="s">
        <v>297</v>
      </c>
      <c r="BJ16" t="s">
        <v>296</v>
      </c>
      <c r="BK16" t="s">
        <v>296</v>
      </c>
      <c r="BL16" t="s">
        <v>276</v>
      </c>
      <c r="BM16" t="s">
        <v>296</v>
      </c>
    </row>
    <row r="17" spans="1:65" x14ac:dyDescent="0.2">
      <c r="A17" t="s">
        <v>292</v>
      </c>
      <c r="B17" t="s">
        <v>291</v>
      </c>
      <c r="C17" t="s">
        <v>303</v>
      </c>
      <c r="E17" t="s">
        <v>316</v>
      </c>
      <c r="G17" t="s">
        <v>293</v>
      </c>
      <c r="J17" t="s">
        <v>294</v>
      </c>
      <c r="K17" t="s">
        <v>295</v>
      </c>
      <c r="M17" t="s">
        <v>307</v>
      </c>
      <c r="N17" t="s">
        <v>296</v>
      </c>
      <c r="O17" t="s">
        <v>315</v>
      </c>
      <c r="P17" t="s">
        <v>297</v>
      </c>
      <c r="T17" t="s">
        <v>298</v>
      </c>
      <c r="Z17" t="s">
        <v>299</v>
      </c>
      <c r="AF17" t="s">
        <v>280</v>
      </c>
      <c r="AG17" t="s">
        <v>296</v>
      </c>
      <c r="AO17" t="s">
        <v>287</v>
      </c>
      <c r="AT17" t="s">
        <v>296</v>
      </c>
      <c r="AV17" t="s">
        <v>309</v>
      </c>
      <c r="AW17" t="s">
        <v>301</v>
      </c>
      <c r="BC17" t="s">
        <v>302</v>
      </c>
      <c r="BE17" t="s">
        <v>304</v>
      </c>
      <c r="BI17" t="s">
        <v>288</v>
      </c>
      <c r="BJ17" t="s">
        <v>296</v>
      </c>
      <c r="BK17" t="s">
        <v>296</v>
      </c>
      <c r="BL17" t="s">
        <v>276</v>
      </c>
      <c r="BM17" t="s">
        <v>296</v>
      </c>
    </row>
    <row r="18" spans="1:65" x14ac:dyDescent="0.2">
      <c r="A18" t="s">
        <v>281</v>
      </c>
      <c r="B18" t="s">
        <v>285</v>
      </c>
    </row>
    <row r="19" spans="1:65" x14ac:dyDescent="0.2">
      <c r="A19" t="s">
        <v>283</v>
      </c>
      <c r="B19" t="s">
        <v>284</v>
      </c>
      <c r="C19" t="s">
        <v>285</v>
      </c>
      <c r="D19" t="s">
        <v>290</v>
      </c>
      <c r="F19" t="s">
        <v>286</v>
      </c>
      <c r="O19" t="s">
        <v>287</v>
      </c>
    </row>
    <row r="20" spans="1:65" x14ac:dyDescent="0.2">
      <c r="A20" t="s">
        <v>283</v>
      </c>
      <c r="B20" t="s">
        <v>284</v>
      </c>
      <c r="C20" t="s">
        <v>288</v>
      </c>
      <c r="D20" t="s">
        <v>289</v>
      </c>
      <c r="F20" t="s">
        <v>286</v>
      </c>
      <c r="O20" t="s">
        <v>287</v>
      </c>
    </row>
    <row r="21" spans="1:65" x14ac:dyDescent="0.2">
      <c r="A21" t="s">
        <v>292</v>
      </c>
      <c r="B21" t="s">
        <v>291</v>
      </c>
      <c r="C21" t="s">
        <v>282</v>
      </c>
      <c r="E21" t="s">
        <v>317</v>
      </c>
      <c r="G21" t="s">
        <v>293</v>
      </c>
      <c r="J21" t="s">
        <v>294</v>
      </c>
      <c r="K21" t="s">
        <v>295</v>
      </c>
      <c r="M21" t="s">
        <v>307</v>
      </c>
      <c r="N21" t="s">
        <v>296</v>
      </c>
      <c r="O21" t="s">
        <v>318</v>
      </c>
      <c r="P21" t="s">
        <v>297</v>
      </c>
      <c r="T21" t="s">
        <v>298</v>
      </c>
      <c r="Z21" t="s">
        <v>299</v>
      </c>
      <c r="AF21" t="s">
        <v>280</v>
      </c>
      <c r="AG21" t="s">
        <v>296</v>
      </c>
      <c r="AO21" t="s">
        <v>287</v>
      </c>
      <c r="AT21" t="s">
        <v>296</v>
      </c>
      <c r="AV21" t="s">
        <v>300</v>
      </c>
      <c r="AW21" t="s">
        <v>301</v>
      </c>
      <c r="BC21" t="s">
        <v>302</v>
      </c>
      <c r="BI21" t="s">
        <v>297</v>
      </c>
      <c r="BJ21" t="s">
        <v>296</v>
      </c>
      <c r="BK21" t="s">
        <v>296</v>
      </c>
      <c r="BL21" t="s">
        <v>276</v>
      </c>
      <c r="BM21" t="s">
        <v>296</v>
      </c>
    </row>
    <row r="22" spans="1:65" x14ac:dyDescent="0.2">
      <c r="A22" t="s">
        <v>292</v>
      </c>
      <c r="B22" t="s">
        <v>291</v>
      </c>
      <c r="C22" t="s">
        <v>303</v>
      </c>
      <c r="E22" t="s">
        <v>319</v>
      </c>
      <c r="G22" t="s">
        <v>293</v>
      </c>
      <c r="J22" t="s">
        <v>294</v>
      </c>
      <c r="K22" t="s">
        <v>295</v>
      </c>
      <c r="M22" t="s">
        <v>307</v>
      </c>
      <c r="N22" t="s">
        <v>296</v>
      </c>
      <c r="O22" t="s">
        <v>318</v>
      </c>
      <c r="P22" t="s">
        <v>297</v>
      </c>
      <c r="T22" t="s">
        <v>298</v>
      </c>
      <c r="Z22" t="s">
        <v>299</v>
      </c>
      <c r="AF22" t="s">
        <v>280</v>
      </c>
      <c r="AG22" t="s">
        <v>296</v>
      </c>
      <c r="AO22" t="s">
        <v>287</v>
      </c>
      <c r="AT22" t="s">
        <v>296</v>
      </c>
      <c r="AV22" t="s">
        <v>309</v>
      </c>
      <c r="AW22" t="s">
        <v>301</v>
      </c>
      <c r="BC22" t="s">
        <v>302</v>
      </c>
      <c r="BE22" t="s">
        <v>304</v>
      </c>
      <c r="BI22" t="s">
        <v>288</v>
      </c>
      <c r="BJ22" t="s">
        <v>296</v>
      </c>
      <c r="BK22" t="s">
        <v>296</v>
      </c>
      <c r="BL22" t="s">
        <v>276</v>
      </c>
      <c r="BM22" t="s">
        <v>296</v>
      </c>
    </row>
    <row r="23" spans="1:65" x14ac:dyDescent="0.2">
      <c r="A23" t="s">
        <v>281</v>
      </c>
      <c r="B23" t="s">
        <v>303</v>
      </c>
    </row>
    <row r="24" spans="1:65" x14ac:dyDescent="0.2">
      <c r="A24" t="s">
        <v>283</v>
      </c>
      <c r="B24" t="s">
        <v>284</v>
      </c>
      <c r="C24" t="s">
        <v>285</v>
      </c>
      <c r="D24" t="s">
        <v>290</v>
      </c>
      <c r="F24" t="s">
        <v>286</v>
      </c>
      <c r="O24" t="s">
        <v>287</v>
      </c>
    </row>
    <row r="25" spans="1:65" x14ac:dyDescent="0.2">
      <c r="A25" t="s">
        <v>283</v>
      </c>
      <c r="B25" t="s">
        <v>284</v>
      </c>
      <c r="C25" t="s">
        <v>288</v>
      </c>
      <c r="D25" t="s">
        <v>289</v>
      </c>
      <c r="F25" t="s">
        <v>286</v>
      </c>
      <c r="O25" t="s">
        <v>287</v>
      </c>
    </row>
    <row r="26" spans="1:65" x14ac:dyDescent="0.2">
      <c r="A26" t="s">
        <v>292</v>
      </c>
      <c r="B26" t="s">
        <v>291</v>
      </c>
      <c r="C26" t="s">
        <v>282</v>
      </c>
      <c r="E26" t="s">
        <v>330</v>
      </c>
      <c r="G26" t="s">
        <v>293</v>
      </c>
      <c r="J26" t="s">
        <v>294</v>
      </c>
      <c r="K26" t="s">
        <v>295</v>
      </c>
      <c r="M26" t="s">
        <v>307</v>
      </c>
      <c r="N26" t="s">
        <v>296</v>
      </c>
      <c r="O26" t="s">
        <v>331</v>
      </c>
      <c r="P26" t="s">
        <v>297</v>
      </c>
      <c r="T26" t="s">
        <v>298</v>
      </c>
      <c r="Z26" t="s">
        <v>299</v>
      </c>
      <c r="AF26" t="s">
        <v>280</v>
      </c>
      <c r="AG26" t="s">
        <v>296</v>
      </c>
      <c r="AO26" t="s">
        <v>287</v>
      </c>
      <c r="AT26" t="s">
        <v>296</v>
      </c>
      <c r="AV26" t="s">
        <v>300</v>
      </c>
      <c r="AW26" t="s">
        <v>301</v>
      </c>
      <c r="BC26" t="s">
        <v>302</v>
      </c>
      <c r="BI26" t="s">
        <v>297</v>
      </c>
      <c r="BJ26" t="s">
        <v>296</v>
      </c>
      <c r="BK26" t="s">
        <v>296</v>
      </c>
      <c r="BL26" t="s">
        <v>276</v>
      </c>
      <c r="BM26" t="s">
        <v>296</v>
      </c>
    </row>
    <row r="27" spans="1:65" x14ac:dyDescent="0.2">
      <c r="A27" t="s">
        <v>292</v>
      </c>
      <c r="B27" t="s">
        <v>291</v>
      </c>
      <c r="C27" t="s">
        <v>303</v>
      </c>
      <c r="E27" t="s">
        <v>332</v>
      </c>
      <c r="G27" t="s">
        <v>293</v>
      </c>
      <c r="J27" t="s">
        <v>294</v>
      </c>
      <c r="K27" t="s">
        <v>295</v>
      </c>
      <c r="M27" t="s">
        <v>307</v>
      </c>
      <c r="N27" t="s">
        <v>296</v>
      </c>
      <c r="O27" t="s">
        <v>331</v>
      </c>
      <c r="P27" t="s">
        <v>297</v>
      </c>
      <c r="T27" t="s">
        <v>298</v>
      </c>
      <c r="Z27" t="s">
        <v>299</v>
      </c>
      <c r="AF27" t="s">
        <v>280</v>
      </c>
      <c r="AG27" t="s">
        <v>296</v>
      </c>
      <c r="AO27" t="s">
        <v>287</v>
      </c>
      <c r="AT27" t="s">
        <v>296</v>
      </c>
      <c r="AV27" t="s">
        <v>309</v>
      </c>
      <c r="AW27" t="s">
        <v>301</v>
      </c>
      <c r="BC27" t="s">
        <v>302</v>
      </c>
      <c r="BE27" t="s">
        <v>304</v>
      </c>
      <c r="BI27" t="s">
        <v>288</v>
      </c>
      <c r="BJ27" t="s">
        <v>296</v>
      </c>
      <c r="BK27" t="s">
        <v>296</v>
      </c>
      <c r="BL27" t="s">
        <v>276</v>
      </c>
      <c r="BM27" t="s">
        <v>296</v>
      </c>
    </row>
    <row r="28" spans="1:65" x14ac:dyDescent="0.2">
      <c r="A28" t="s">
        <v>281</v>
      </c>
      <c r="B28" t="s">
        <v>320</v>
      </c>
    </row>
    <row r="29" spans="1:65" x14ac:dyDescent="0.2">
      <c r="A29" t="s">
        <v>283</v>
      </c>
      <c r="B29" t="s">
        <v>284</v>
      </c>
      <c r="C29" t="s">
        <v>285</v>
      </c>
      <c r="D29" t="s">
        <v>290</v>
      </c>
      <c r="F29" t="s">
        <v>286</v>
      </c>
      <c r="O29" t="s">
        <v>287</v>
      </c>
    </row>
    <row r="30" spans="1:65" x14ac:dyDescent="0.2">
      <c r="A30" t="s">
        <v>283</v>
      </c>
      <c r="B30" t="s">
        <v>284</v>
      </c>
      <c r="C30" t="s">
        <v>288</v>
      </c>
      <c r="D30" t="s">
        <v>289</v>
      </c>
      <c r="F30" t="s">
        <v>286</v>
      </c>
      <c r="O30" t="s">
        <v>287</v>
      </c>
    </row>
    <row r="31" spans="1:65" x14ac:dyDescent="0.2">
      <c r="A31" t="s">
        <v>292</v>
      </c>
      <c r="B31" t="s">
        <v>291</v>
      </c>
      <c r="C31" t="s">
        <v>282</v>
      </c>
      <c r="E31" t="s">
        <v>333</v>
      </c>
      <c r="G31" t="s">
        <v>293</v>
      </c>
      <c r="J31" t="s">
        <v>294</v>
      </c>
      <c r="K31" t="s">
        <v>295</v>
      </c>
      <c r="M31" t="s">
        <v>307</v>
      </c>
      <c r="N31" t="s">
        <v>296</v>
      </c>
      <c r="O31" t="s">
        <v>334</v>
      </c>
      <c r="P31" t="s">
        <v>297</v>
      </c>
      <c r="T31" t="s">
        <v>298</v>
      </c>
      <c r="Z31" t="s">
        <v>299</v>
      </c>
      <c r="AF31" t="s">
        <v>280</v>
      </c>
      <c r="AG31" t="s">
        <v>296</v>
      </c>
      <c r="AO31" t="s">
        <v>287</v>
      </c>
      <c r="AT31" t="s">
        <v>296</v>
      </c>
      <c r="AV31" t="s">
        <v>300</v>
      </c>
      <c r="AW31" t="s">
        <v>301</v>
      </c>
      <c r="BC31" t="s">
        <v>302</v>
      </c>
      <c r="BI31" t="s">
        <v>297</v>
      </c>
      <c r="BJ31" t="s">
        <v>296</v>
      </c>
      <c r="BK31" t="s">
        <v>296</v>
      </c>
      <c r="BL31" t="s">
        <v>276</v>
      </c>
      <c r="BM31" t="s">
        <v>296</v>
      </c>
    </row>
    <row r="32" spans="1:65" x14ac:dyDescent="0.2">
      <c r="A32" t="s">
        <v>292</v>
      </c>
      <c r="B32" t="s">
        <v>291</v>
      </c>
      <c r="C32" t="s">
        <v>303</v>
      </c>
      <c r="E32" t="s">
        <v>335</v>
      </c>
      <c r="G32" t="s">
        <v>293</v>
      </c>
      <c r="J32" t="s">
        <v>294</v>
      </c>
      <c r="K32" t="s">
        <v>295</v>
      </c>
      <c r="M32" t="s">
        <v>307</v>
      </c>
      <c r="N32" t="s">
        <v>296</v>
      </c>
      <c r="O32" t="s">
        <v>334</v>
      </c>
      <c r="P32" t="s">
        <v>297</v>
      </c>
      <c r="T32" t="s">
        <v>298</v>
      </c>
      <c r="Z32" t="s">
        <v>299</v>
      </c>
      <c r="AF32" t="s">
        <v>280</v>
      </c>
      <c r="AG32" t="s">
        <v>296</v>
      </c>
      <c r="AO32" t="s">
        <v>287</v>
      </c>
      <c r="AT32" t="s">
        <v>296</v>
      </c>
      <c r="AV32" t="s">
        <v>309</v>
      </c>
      <c r="AW32" t="s">
        <v>301</v>
      </c>
      <c r="BC32" t="s">
        <v>302</v>
      </c>
      <c r="BE32" t="s">
        <v>304</v>
      </c>
      <c r="BI32" t="s">
        <v>288</v>
      </c>
      <c r="BJ32" t="s">
        <v>296</v>
      </c>
      <c r="BK32" t="s">
        <v>296</v>
      </c>
      <c r="BL32" t="s">
        <v>276</v>
      </c>
      <c r="BM32" t="s">
        <v>296</v>
      </c>
    </row>
    <row r="33" spans="1:65" x14ac:dyDescent="0.2">
      <c r="A33" t="s">
        <v>281</v>
      </c>
      <c r="B33" t="s">
        <v>288</v>
      </c>
    </row>
    <row r="34" spans="1:65" x14ac:dyDescent="0.2">
      <c r="A34" t="s">
        <v>283</v>
      </c>
      <c r="B34" t="s">
        <v>284</v>
      </c>
      <c r="C34" t="s">
        <v>285</v>
      </c>
      <c r="D34" t="s">
        <v>290</v>
      </c>
      <c r="F34" t="s">
        <v>286</v>
      </c>
      <c r="O34" t="s">
        <v>287</v>
      </c>
    </row>
    <row r="35" spans="1:65" x14ac:dyDescent="0.2">
      <c r="A35" t="s">
        <v>283</v>
      </c>
      <c r="B35" t="s">
        <v>284</v>
      </c>
      <c r="C35" t="s">
        <v>288</v>
      </c>
      <c r="D35" t="s">
        <v>289</v>
      </c>
      <c r="F35" t="s">
        <v>286</v>
      </c>
      <c r="O35" t="s">
        <v>287</v>
      </c>
    </row>
    <row r="36" spans="1:65" x14ac:dyDescent="0.2">
      <c r="A36" t="s">
        <v>292</v>
      </c>
      <c r="B36" t="s">
        <v>291</v>
      </c>
      <c r="C36" t="s">
        <v>282</v>
      </c>
      <c r="E36" t="s">
        <v>338</v>
      </c>
      <c r="G36" t="s">
        <v>293</v>
      </c>
      <c r="J36" t="s">
        <v>294</v>
      </c>
      <c r="K36" t="s">
        <v>295</v>
      </c>
      <c r="M36" t="s">
        <v>307</v>
      </c>
      <c r="N36" t="s">
        <v>296</v>
      </c>
      <c r="O36" t="s">
        <v>339</v>
      </c>
      <c r="P36" t="s">
        <v>297</v>
      </c>
      <c r="T36" t="s">
        <v>298</v>
      </c>
      <c r="Z36" t="s">
        <v>299</v>
      </c>
      <c r="AF36" t="s">
        <v>280</v>
      </c>
      <c r="AG36" t="s">
        <v>296</v>
      </c>
      <c r="AO36" t="s">
        <v>287</v>
      </c>
      <c r="AT36" t="s">
        <v>296</v>
      </c>
      <c r="AV36" t="s">
        <v>300</v>
      </c>
      <c r="AW36" t="s">
        <v>301</v>
      </c>
      <c r="BC36" t="s">
        <v>302</v>
      </c>
      <c r="BI36" t="s">
        <v>297</v>
      </c>
      <c r="BJ36" t="s">
        <v>296</v>
      </c>
      <c r="BK36" t="s">
        <v>296</v>
      </c>
      <c r="BL36" t="s">
        <v>276</v>
      </c>
      <c r="BM36" t="s">
        <v>296</v>
      </c>
    </row>
    <row r="37" spans="1:65" x14ac:dyDescent="0.2">
      <c r="A37" t="s">
        <v>292</v>
      </c>
      <c r="B37" t="s">
        <v>291</v>
      </c>
      <c r="C37" t="s">
        <v>303</v>
      </c>
      <c r="E37" t="s">
        <v>340</v>
      </c>
      <c r="G37" t="s">
        <v>293</v>
      </c>
      <c r="J37" t="s">
        <v>294</v>
      </c>
      <c r="K37" t="s">
        <v>295</v>
      </c>
      <c r="M37" t="s">
        <v>307</v>
      </c>
      <c r="N37" t="s">
        <v>296</v>
      </c>
      <c r="O37" t="s">
        <v>339</v>
      </c>
      <c r="P37" t="s">
        <v>297</v>
      </c>
      <c r="T37" t="s">
        <v>298</v>
      </c>
      <c r="Z37" t="s">
        <v>299</v>
      </c>
      <c r="AF37" t="s">
        <v>280</v>
      </c>
      <c r="AG37" t="s">
        <v>296</v>
      </c>
      <c r="AO37" t="s">
        <v>287</v>
      </c>
      <c r="AT37" t="s">
        <v>296</v>
      </c>
      <c r="AV37" t="s">
        <v>309</v>
      </c>
      <c r="AW37" t="s">
        <v>301</v>
      </c>
      <c r="BC37" t="s">
        <v>302</v>
      </c>
      <c r="BE37" t="s">
        <v>304</v>
      </c>
      <c r="BI37" t="s">
        <v>288</v>
      </c>
      <c r="BJ37" t="s">
        <v>296</v>
      </c>
      <c r="BK37" t="s">
        <v>296</v>
      </c>
      <c r="BL37" t="s">
        <v>276</v>
      </c>
      <c r="BM37" t="s">
        <v>296</v>
      </c>
    </row>
    <row r="38" spans="1:65" x14ac:dyDescent="0.2">
      <c r="A38" t="s">
        <v>281</v>
      </c>
      <c r="B38" t="s">
        <v>321</v>
      </c>
    </row>
    <row r="39" spans="1:65" x14ac:dyDescent="0.2">
      <c r="A39" t="s">
        <v>283</v>
      </c>
      <c r="B39" t="s">
        <v>284</v>
      </c>
      <c r="C39" t="s">
        <v>285</v>
      </c>
      <c r="D39" t="s">
        <v>290</v>
      </c>
      <c r="F39" t="s">
        <v>286</v>
      </c>
      <c r="O39" t="s">
        <v>287</v>
      </c>
    </row>
    <row r="40" spans="1:65" x14ac:dyDescent="0.2">
      <c r="A40" t="s">
        <v>283</v>
      </c>
      <c r="B40" t="s">
        <v>284</v>
      </c>
      <c r="C40" t="s">
        <v>288</v>
      </c>
      <c r="D40" t="s">
        <v>289</v>
      </c>
      <c r="F40" t="s">
        <v>286</v>
      </c>
      <c r="O40" t="s">
        <v>287</v>
      </c>
    </row>
    <row r="41" spans="1:65" x14ac:dyDescent="0.2">
      <c r="A41" t="s">
        <v>292</v>
      </c>
      <c r="B41" t="s">
        <v>291</v>
      </c>
      <c r="C41" t="s">
        <v>282</v>
      </c>
      <c r="E41" t="s">
        <v>336</v>
      </c>
      <c r="G41" t="s">
        <v>293</v>
      </c>
      <c r="J41" t="s">
        <v>294</v>
      </c>
      <c r="K41" t="s">
        <v>295</v>
      </c>
      <c r="M41" t="s">
        <v>307</v>
      </c>
      <c r="N41" t="s">
        <v>296</v>
      </c>
      <c r="O41" t="s">
        <v>337</v>
      </c>
      <c r="P41" t="s">
        <v>297</v>
      </c>
      <c r="T41" t="s">
        <v>298</v>
      </c>
      <c r="Z41" t="s">
        <v>299</v>
      </c>
      <c r="AF41" t="s">
        <v>280</v>
      </c>
      <c r="AG41" t="s">
        <v>296</v>
      </c>
      <c r="AO41" t="s">
        <v>287</v>
      </c>
      <c r="AT41" t="s">
        <v>296</v>
      </c>
      <c r="AV41" t="s">
        <v>300</v>
      </c>
      <c r="AW41" t="s">
        <v>301</v>
      </c>
      <c r="BC41" t="s">
        <v>302</v>
      </c>
      <c r="BI41" t="s">
        <v>297</v>
      </c>
      <c r="BJ41" t="s">
        <v>296</v>
      </c>
      <c r="BK41" t="s">
        <v>296</v>
      </c>
      <c r="BL41" t="s">
        <v>276</v>
      </c>
      <c r="BM41" t="s">
        <v>296</v>
      </c>
    </row>
    <row r="42" spans="1:65" x14ac:dyDescent="0.2">
      <c r="A42" t="s">
        <v>292</v>
      </c>
      <c r="B42" t="s">
        <v>291</v>
      </c>
      <c r="C42" t="s">
        <v>303</v>
      </c>
      <c r="E42" t="s">
        <v>373</v>
      </c>
      <c r="G42" t="s">
        <v>293</v>
      </c>
      <c r="J42" t="s">
        <v>294</v>
      </c>
      <c r="K42" t="s">
        <v>295</v>
      </c>
      <c r="M42" t="s">
        <v>307</v>
      </c>
      <c r="N42" t="s">
        <v>296</v>
      </c>
      <c r="O42" t="s">
        <v>337</v>
      </c>
      <c r="P42" t="s">
        <v>297</v>
      </c>
      <c r="T42" t="s">
        <v>298</v>
      </c>
      <c r="Z42" t="s">
        <v>299</v>
      </c>
      <c r="AF42" t="s">
        <v>280</v>
      </c>
      <c r="AG42" t="s">
        <v>296</v>
      </c>
      <c r="AO42" t="s">
        <v>287</v>
      </c>
      <c r="AT42" t="s">
        <v>296</v>
      </c>
      <c r="AV42" t="s">
        <v>309</v>
      </c>
      <c r="AW42" t="s">
        <v>301</v>
      </c>
      <c r="BC42" t="s">
        <v>302</v>
      </c>
      <c r="BE42" t="s">
        <v>304</v>
      </c>
      <c r="BI42" t="s">
        <v>288</v>
      </c>
      <c r="BJ42" t="s">
        <v>296</v>
      </c>
      <c r="BK42" t="s">
        <v>296</v>
      </c>
      <c r="BL42" t="s">
        <v>276</v>
      </c>
      <c r="BM42" t="s">
        <v>296</v>
      </c>
    </row>
    <row r="43" spans="1:65" x14ac:dyDescent="0.2">
      <c r="A43" t="s">
        <v>281</v>
      </c>
      <c r="B43" t="s">
        <v>284</v>
      </c>
    </row>
    <row r="44" spans="1:65" x14ac:dyDescent="0.2">
      <c r="A44" t="s">
        <v>283</v>
      </c>
      <c r="B44" t="s">
        <v>284</v>
      </c>
      <c r="C44" t="s">
        <v>285</v>
      </c>
      <c r="D44" t="s">
        <v>290</v>
      </c>
      <c r="F44" t="s">
        <v>286</v>
      </c>
      <c r="O44" t="s">
        <v>287</v>
      </c>
    </row>
    <row r="45" spans="1:65" x14ac:dyDescent="0.2">
      <c r="A45" t="s">
        <v>283</v>
      </c>
      <c r="B45" t="s">
        <v>284</v>
      </c>
      <c r="C45" t="s">
        <v>288</v>
      </c>
      <c r="D45" t="s">
        <v>289</v>
      </c>
      <c r="F45" t="s">
        <v>286</v>
      </c>
      <c r="O45" t="s">
        <v>287</v>
      </c>
    </row>
    <row r="46" spans="1:65" x14ac:dyDescent="0.2">
      <c r="A46" t="s">
        <v>292</v>
      </c>
      <c r="B46" t="s">
        <v>291</v>
      </c>
      <c r="C46" t="s">
        <v>282</v>
      </c>
      <c r="E46" t="s">
        <v>341</v>
      </c>
      <c r="G46" t="s">
        <v>293</v>
      </c>
      <c r="J46" t="s">
        <v>294</v>
      </c>
      <c r="K46" t="s">
        <v>295</v>
      </c>
      <c r="M46" t="s">
        <v>307</v>
      </c>
      <c r="N46" t="s">
        <v>296</v>
      </c>
      <c r="O46" t="s">
        <v>342</v>
      </c>
      <c r="P46" t="s">
        <v>297</v>
      </c>
      <c r="T46" t="s">
        <v>298</v>
      </c>
      <c r="Z46" t="s">
        <v>299</v>
      </c>
      <c r="AF46" t="s">
        <v>280</v>
      </c>
      <c r="AG46" t="s">
        <v>296</v>
      </c>
      <c r="AO46" t="s">
        <v>287</v>
      </c>
      <c r="AT46" t="s">
        <v>296</v>
      </c>
      <c r="AV46" t="s">
        <v>300</v>
      </c>
      <c r="AW46" t="s">
        <v>301</v>
      </c>
      <c r="BC46" t="s">
        <v>302</v>
      </c>
      <c r="BI46" t="s">
        <v>297</v>
      </c>
      <c r="BJ46" t="s">
        <v>296</v>
      </c>
      <c r="BK46" t="s">
        <v>296</v>
      </c>
      <c r="BL46" t="s">
        <v>276</v>
      </c>
      <c r="BM46" t="s">
        <v>296</v>
      </c>
    </row>
    <row r="47" spans="1:65" x14ac:dyDescent="0.2">
      <c r="A47" t="s">
        <v>292</v>
      </c>
      <c r="B47" t="s">
        <v>291</v>
      </c>
      <c r="C47" t="s">
        <v>303</v>
      </c>
      <c r="E47" t="s">
        <v>343</v>
      </c>
      <c r="G47" t="s">
        <v>293</v>
      </c>
      <c r="J47" t="s">
        <v>294</v>
      </c>
      <c r="K47" t="s">
        <v>295</v>
      </c>
      <c r="M47" t="s">
        <v>307</v>
      </c>
      <c r="N47" t="s">
        <v>296</v>
      </c>
      <c r="O47" t="s">
        <v>342</v>
      </c>
      <c r="P47" t="s">
        <v>297</v>
      </c>
      <c r="T47" t="s">
        <v>298</v>
      </c>
      <c r="Z47" t="s">
        <v>299</v>
      </c>
      <c r="AF47" t="s">
        <v>280</v>
      </c>
      <c r="AG47" t="s">
        <v>296</v>
      </c>
      <c r="AO47" t="s">
        <v>287</v>
      </c>
      <c r="AT47" t="s">
        <v>296</v>
      </c>
      <c r="AV47" t="s">
        <v>309</v>
      </c>
      <c r="AW47" t="s">
        <v>301</v>
      </c>
      <c r="BC47" t="s">
        <v>302</v>
      </c>
      <c r="BE47" t="s">
        <v>304</v>
      </c>
      <c r="BI47" t="s">
        <v>288</v>
      </c>
      <c r="BJ47" t="s">
        <v>296</v>
      </c>
      <c r="BK47" t="s">
        <v>296</v>
      </c>
      <c r="BL47" t="s">
        <v>276</v>
      </c>
      <c r="BM47" t="s">
        <v>296</v>
      </c>
    </row>
    <row r="48" spans="1:65" x14ac:dyDescent="0.2">
      <c r="A48" t="s">
        <v>281</v>
      </c>
      <c r="B48" t="s">
        <v>322</v>
      </c>
    </row>
    <row r="49" spans="1:65" x14ac:dyDescent="0.2">
      <c r="A49" t="s">
        <v>283</v>
      </c>
      <c r="B49" t="s">
        <v>284</v>
      </c>
      <c r="C49" t="s">
        <v>285</v>
      </c>
      <c r="D49" t="s">
        <v>290</v>
      </c>
      <c r="F49" t="s">
        <v>286</v>
      </c>
      <c r="O49" t="s">
        <v>287</v>
      </c>
    </row>
    <row r="50" spans="1:65" x14ac:dyDescent="0.2">
      <c r="A50" t="s">
        <v>283</v>
      </c>
      <c r="B50" t="s">
        <v>284</v>
      </c>
      <c r="C50" t="s">
        <v>288</v>
      </c>
      <c r="D50" t="s">
        <v>289</v>
      </c>
      <c r="F50" t="s">
        <v>286</v>
      </c>
      <c r="O50" t="s">
        <v>287</v>
      </c>
    </row>
    <row r="51" spans="1:65" x14ac:dyDescent="0.2">
      <c r="A51" t="s">
        <v>292</v>
      </c>
      <c r="B51" t="s">
        <v>291</v>
      </c>
      <c r="C51" t="s">
        <v>282</v>
      </c>
      <c r="E51" t="s">
        <v>344</v>
      </c>
      <c r="G51" t="s">
        <v>293</v>
      </c>
      <c r="J51" t="s">
        <v>294</v>
      </c>
      <c r="K51" t="s">
        <v>295</v>
      </c>
      <c r="M51" t="s">
        <v>307</v>
      </c>
      <c r="N51" t="s">
        <v>296</v>
      </c>
      <c r="O51" t="s">
        <v>345</v>
      </c>
      <c r="P51" t="s">
        <v>297</v>
      </c>
      <c r="T51" t="s">
        <v>298</v>
      </c>
      <c r="Z51" t="s">
        <v>299</v>
      </c>
      <c r="AF51" t="s">
        <v>280</v>
      </c>
      <c r="AG51" t="s">
        <v>296</v>
      </c>
      <c r="AO51" t="s">
        <v>287</v>
      </c>
      <c r="AT51" t="s">
        <v>296</v>
      </c>
      <c r="AV51" t="s">
        <v>300</v>
      </c>
      <c r="AW51" t="s">
        <v>301</v>
      </c>
      <c r="BC51" t="s">
        <v>302</v>
      </c>
      <c r="BI51" t="s">
        <v>297</v>
      </c>
      <c r="BJ51" t="s">
        <v>296</v>
      </c>
      <c r="BK51" t="s">
        <v>296</v>
      </c>
      <c r="BL51" t="s">
        <v>276</v>
      </c>
      <c r="BM51" t="s">
        <v>296</v>
      </c>
    </row>
    <row r="52" spans="1:65" x14ac:dyDescent="0.2">
      <c r="A52" t="s">
        <v>292</v>
      </c>
      <c r="B52" t="s">
        <v>291</v>
      </c>
      <c r="C52" t="s">
        <v>303</v>
      </c>
      <c r="E52" t="s">
        <v>346</v>
      </c>
      <c r="G52" t="s">
        <v>293</v>
      </c>
      <c r="J52" t="s">
        <v>294</v>
      </c>
      <c r="K52" t="s">
        <v>295</v>
      </c>
      <c r="M52" t="s">
        <v>307</v>
      </c>
      <c r="N52" t="s">
        <v>296</v>
      </c>
      <c r="O52" t="s">
        <v>345</v>
      </c>
      <c r="P52" t="s">
        <v>297</v>
      </c>
      <c r="T52" t="s">
        <v>298</v>
      </c>
      <c r="Z52" t="s">
        <v>299</v>
      </c>
      <c r="AF52" t="s">
        <v>280</v>
      </c>
      <c r="AG52" t="s">
        <v>296</v>
      </c>
      <c r="AO52" t="s">
        <v>287</v>
      </c>
      <c r="AT52" t="s">
        <v>296</v>
      </c>
      <c r="AV52" t="s">
        <v>309</v>
      </c>
      <c r="AW52" t="s">
        <v>301</v>
      </c>
      <c r="BC52" t="s">
        <v>302</v>
      </c>
      <c r="BE52" t="s">
        <v>304</v>
      </c>
      <c r="BI52" t="s">
        <v>288</v>
      </c>
      <c r="BJ52" t="s">
        <v>296</v>
      </c>
      <c r="BK52" t="s">
        <v>296</v>
      </c>
      <c r="BL52" t="s">
        <v>276</v>
      </c>
      <c r="BM52" t="s">
        <v>296</v>
      </c>
    </row>
    <row r="53" spans="1:65" x14ac:dyDescent="0.2">
      <c r="A53" t="s">
        <v>281</v>
      </c>
      <c r="B53" t="s">
        <v>323</v>
      </c>
    </row>
    <row r="54" spans="1:65" x14ac:dyDescent="0.2">
      <c r="A54" t="s">
        <v>283</v>
      </c>
      <c r="B54" t="s">
        <v>284</v>
      </c>
      <c r="C54" t="s">
        <v>285</v>
      </c>
      <c r="D54" t="s">
        <v>290</v>
      </c>
      <c r="F54" t="s">
        <v>286</v>
      </c>
      <c r="O54" t="s">
        <v>287</v>
      </c>
    </row>
    <row r="55" spans="1:65" x14ac:dyDescent="0.2">
      <c r="A55" t="s">
        <v>283</v>
      </c>
      <c r="B55" t="s">
        <v>284</v>
      </c>
      <c r="C55" t="s">
        <v>288</v>
      </c>
      <c r="D55" t="s">
        <v>289</v>
      </c>
      <c r="F55" t="s">
        <v>286</v>
      </c>
      <c r="O55" t="s">
        <v>287</v>
      </c>
    </row>
    <row r="56" spans="1:65" x14ac:dyDescent="0.2">
      <c r="A56" t="s">
        <v>292</v>
      </c>
      <c r="B56" t="s">
        <v>291</v>
      </c>
      <c r="C56" t="s">
        <v>282</v>
      </c>
      <c r="E56" t="s">
        <v>347</v>
      </c>
      <c r="G56" t="s">
        <v>293</v>
      </c>
      <c r="J56" t="s">
        <v>294</v>
      </c>
      <c r="K56" t="s">
        <v>295</v>
      </c>
      <c r="M56" t="s">
        <v>307</v>
      </c>
      <c r="N56" t="s">
        <v>296</v>
      </c>
      <c r="O56" t="s">
        <v>348</v>
      </c>
      <c r="P56" t="s">
        <v>297</v>
      </c>
      <c r="T56" t="s">
        <v>298</v>
      </c>
      <c r="Z56" t="s">
        <v>299</v>
      </c>
      <c r="AF56" t="s">
        <v>280</v>
      </c>
      <c r="AG56" t="s">
        <v>296</v>
      </c>
      <c r="AO56" t="s">
        <v>287</v>
      </c>
      <c r="AT56" t="s">
        <v>296</v>
      </c>
      <c r="AV56" t="s">
        <v>300</v>
      </c>
      <c r="AW56" t="s">
        <v>301</v>
      </c>
      <c r="BC56" t="s">
        <v>302</v>
      </c>
      <c r="BI56" t="s">
        <v>297</v>
      </c>
      <c r="BJ56" t="s">
        <v>296</v>
      </c>
      <c r="BK56" t="s">
        <v>296</v>
      </c>
      <c r="BL56" t="s">
        <v>276</v>
      </c>
      <c r="BM56" t="s">
        <v>296</v>
      </c>
    </row>
    <row r="57" spans="1:65" x14ac:dyDescent="0.2">
      <c r="A57" t="s">
        <v>292</v>
      </c>
      <c r="B57" t="s">
        <v>291</v>
      </c>
      <c r="C57" t="s">
        <v>303</v>
      </c>
      <c r="E57" t="s">
        <v>349</v>
      </c>
      <c r="G57" t="s">
        <v>293</v>
      </c>
      <c r="J57" t="s">
        <v>294</v>
      </c>
      <c r="K57" t="s">
        <v>295</v>
      </c>
      <c r="M57" t="s">
        <v>307</v>
      </c>
      <c r="N57" t="s">
        <v>296</v>
      </c>
      <c r="O57" t="s">
        <v>348</v>
      </c>
      <c r="P57" t="s">
        <v>297</v>
      </c>
      <c r="T57" t="s">
        <v>298</v>
      </c>
      <c r="Z57" t="s">
        <v>299</v>
      </c>
      <c r="AF57" t="s">
        <v>280</v>
      </c>
      <c r="AG57" t="s">
        <v>296</v>
      </c>
      <c r="AO57" t="s">
        <v>287</v>
      </c>
      <c r="AT57" t="s">
        <v>296</v>
      </c>
      <c r="AV57" t="s">
        <v>309</v>
      </c>
      <c r="AW57" t="s">
        <v>301</v>
      </c>
      <c r="BC57" t="s">
        <v>302</v>
      </c>
      <c r="BE57" t="s">
        <v>304</v>
      </c>
      <c r="BI57" t="s">
        <v>288</v>
      </c>
      <c r="BJ57" t="s">
        <v>296</v>
      </c>
      <c r="BK57" t="s">
        <v>296</v>
      </c>
      <c r="BL57" t="s">
        <v>276</v>
      </c>
      <c r="BM57" t="s">
        <v>296</v>
      </c>
    </row>
    <row r="58" spans="1:65" x14ac:dyDescent="0.2">
      <c r="A58" t="s">
        <v>281</v>
      </c>
      <c r="B58" t="s">
        <v>324</v>
      </c>
    </row>
    <row r="59" spans="1:65" x14ac:dyDescent="0.2">
      <c r="A59" t="s">
        <v>283</v>
      </c>
      <c r="B59" t="s">
        <v>284</v>
      </c>
      <c r="C59" t="s">
        <v>285</v>
      </c>
      <c r="D59" t="s">
        <v>290</v>
      </c>
      <c r="F59" t="s">
        <v>286</v>
      </c>
      <c r="O59" t="s">
        <v>287</v>
      </c>
    </row>
    <row r="60" spans="1:65" x14ac:dyDescent="0.2">
      <c r="A60" t="s">
        <v>283</v>
      </c>
      <c r="B60" t="s">
        <v>284</v>
      </c>
      <c r="C60" t="s">
        <v>288</v>
      </c>
      <c r="D60" t="s">
        <v>289</v>
      </c>
      <c r="F60" t="s">
        <v>286</v>
      </c>
      <c r="O60" t="s">
        <v>287</v>
      </c>
    </row>
    <row r="61" spans="1:65" x14ac:dyDescent="0.2">
      <c r="A61" t="s">
        <v>292</v>
      </c>
      <c r="B61" t="s">
        <v>291</v>
      </c>
      <c r="C61" t="s">
        <v>282</v>
      </c>
      <c r="E61" t="s">
        <v>350</v>
      </c>
      <c r="G61" t="s">
        <v>293</v>
      </c>
      <c r="J61" t="s">
        <v>294</v>
      </c>
      <c r="K61" t="s">
        <v>295</v>
      </c>
      <c r="M61" t="s">
        <v>307</v>
      </c>
      <c r="N61" t="s">
        <v>296</v>
      </c>
      <c r="O61" t="s">
        <v>351</v>
      </c>
      <c r="P61" t="s">
        <v>297</v>
      </c>
      <c r="T61" t="s">
        <v>298</v>
      </c>
      <c r="Z61" t="s">
        <v>299</v>
      </c>
      <c r="AF61" t="s">
        <v>280</v>
      </c>
      <c r="AG61" t="s">
        <v>296</v>
      </c>
      <c r="AO61" t="s">
        <v>287</v>
      </c>
      <c r="AT61" t="s">
        <v>296</v>
      </c>
      <c r="AV61" t="s">
        <v>300</v>
      </c>
      <c r="AW61" t="s">
        <v>301</v>
      </c>
      <c r="BC61" t="s">
        <v>302</v>
      </c>
      <c r="BI61" t="s">
        <v>297</v>
      </c>
      <c r="BJ61" t="s">
        <v>296</v>
      </c>
      <c r="BK61" t="s">
        <v>296</v>
      </c>
      <c r="BL61" t="s">
        <v>276</v>
      </c>
      <c r="BM61" t="s">
        <v>296</v>
      </c>
    </row>
    <row r="62" spans="1:65" x14ac:dyDescent="0.2">
      <c r="A62" t="s">
        <v>292</v>
      </c>
      <c r="B62" t="s">
        <v>291</v>
      </c>
      <c r="C62" t="s">
        <v>303</v>
      </c>
      <c r="E62" t="s">
        <v>352</v>
      </c>
      <c r="G62" t="s">
        <v>293</v>
      </c>
      <c r="J62" t="s">
        <v>294</v>
      </c>
      <c r="K62" t="s">
        <v>295</v>
      </c>
      <c r="M62" t="s">
        <v>307</v>
      </c>
      <c r="N62" t="s">
        <v>296</v>
      </c>
      <c r="O62" t="s">
        <v>351</v>
      </c>
      <c r="P62" t="s">
        <v>297</v>
      </c>
      <c r="T62" t="s">
        <v>298</v>
      </c>
      <c r="Z62" t="s">
        <v>299</v>
      </c>
      <c r="AF62" t="s">
        <v>280</v>
      </c>
      <c r="AG62" t="s">
        <v>296</v>
      </c>
      <c r="AO62" t="s">
        <v>287</v>
      </c>
      <c r="AT62" t="s">
        <v>296</v>
      </c>
      <c r="AV62" t="s">
        <v>309</v>
      </c>
      <c r="AW62" t="s">
        <v>301</v>
      </c>
      <c r="BC62" t="s">
        <v>302</v>
      </c>
      <c r="BE62" t="s">
        <v>304</v>
      </c>
      <c r="BI62" t="s">
        <v>288</v>
      </c>
      <c r="BJ62" t="s">
        <v>296</v>
      </c>
      <c r="BK62" t="s">
        <v>296</v>
      </c>
      <c r="BL62" t="s">
        <v>276</v>
      </c>
      <c r="BM62" t="s">
        <v>296</v>
      </c>
    </row>
    <row r="63" spans="1:65" x14ac:dyDescent="0.2">
      <c r="A63" t="s">
        <v>281</v>
      </c>
      <c r="B63" t="s">
        <v>325</v>
      </c>
    </row>
    <row r="64" spans="1:65" x14ac:dyDescent="0.2">
      <c r="A64" t="s">
        <v>283</v>
      </c>
      <c r="B64" t="s">
        <v>284</v>
      </c>
      <c r="C64" t="s">
        <v>285</v>
      </c>
      <c r="D64" t="s">
        <v>290</v>
      </c>
      <c r="F64" t="s">
        <v>286</v>
      </c>
      <c r="O64" t="s">
        <v>287</v>
      </c>
    </row>
    <row r="65" spans="1:65" x14ac:dyDescent="0.2">
      <c r="A65" t="s">
        <v>283</v>
      </c>
      <c r="B65" t="s">
        <v>284</v>
      </c>
      <c r="C65" t="s">
        <v>288</v>
      </c>
      <c r="D65" t="s">
        <v>289</v>
      </c>
      <c r="F65" t="s">
        <v>286</v>
      </c>
      <c r="O65" t="s">
        <v>287</v>
      </c>
    </row>
    <row r="66" spans="1:65" x14ac:dyDescent="0.2">
      <c r="A66" t="s">
        <v>292</v>
      </c>
      <c r="B66" t="s">
        <v>291</v>
      </c>
      <c r="C66" t="s">
        <v>282</v>
      </c>
      <c r="E66" t="s">
        <v>353</v>
      </c>
      <c r="G66" t="s">
        <v>293</v>
      </c>
      <c r="J66" t="s">
        <v>294</v>
      </c>
      <c r="K66" t="s">
        <v>295</v>
      </c>
      <c r="M66" t="s">
        <v>307</v>
      </c>
      <c r="N66" t="s">
        <v>296</v>
      </c>
      <c r="O66" t="s">
        <v>354</v>
      </c>
      <c r="P66" t="s">
        <v>297</v>
      </c>
      <c r="T66" t="s">
        <v>298</v>
      </c>
      <c r="Z66" t="s">
        <v>299</v>
      </c>
      <c r="AF66" t="s">
        <v>280</v>
      </c>
      <c r="AG66" t="s">
        <v>296</v>
      </c>
      <c r="AO66" t="s">
        <v>287</v>
      </c>
      <c r="AT66" t="s">
        <v>296</v>
      </c>
      <c r="AV66" t="s">
        <v>300</v>
      </c>
      <c r="AW66" t="s">
        <v>301</v>
      </c>
      <c r="BC66" t="s">
        <v>302</v>
      </c>
      <c r="BI66" t="s">
        <v>297</v>
      </c>
      <c r="BJ66" t="s">
        <v>296</v>
      </c>
      <c r="BK66" t="s">
        <v>296</v>
      </c>
      <c r="BL66" t="s">
        <v>276</v>
      </c>
      <c r="BM66" t="s">
        <v>296</v>
      </c>
    </row>
    <row r="67" spans="1:65" x14ac:dyDescent="0.2">
      <c r="A67" t="s">
        <v>292</v>
      </c>
      <c r="B67" t="s">
        <v>291</v>
      </c>
      <c r="C67" t="s">
        <v>303</v>
      </c>
      <c r="E67" t="s">
        <v>355</v>
      </c>
      <c r="G67" t="s">
        <v>293</v>
      </c>
      <c r="J67" t="s">
        <v>294</v>
      </c>
      <c r="K67" t="s">
        <v>295</v>
      </c>
      <c r="M67" t="s">
        <v>307</v>
      </c>
      <c r="N67" t="s">
        <v>296</v>
      </c>
      <c r="O67" t="s">
        <v>354</v>
      </c>
      <c r="P67" t="s">
        <v>297</v>
      </c>
      <c r="T67" t="s">
        <v>298</v>
      </c>
      <c r="Z67" t="s">
        <v>299</v>
      </c>
      <c r="AF67" t="s">
        <v>280</v>
      </c>
      <c r="AG67" t="s">
        <v>296</v>
      </c>
      <c r="AO67" t="s">
        <v>287</v>
      </c>
      <c r="AT67" t="s">
        <v>296</v>
      </c>
      <c r="AV67" t="s">
        <v>309</v>
      </c>
      <c r="AW67" t="s">
        <v>301</v>
      </c>
      <c r="BC67" t="s">
        <v>302</v>
      </c>
      <c r="BE67" t="s">
        <v>304</v>
      </c>
      <c r="BI67" t="s">
        <v>288</v>
      </c>
      <c r="BJ67" t="s">
        <v>296</v>
      </c>
      <c r="BK67" t="s">
        <v>296</v>
      </c>
      <c r="BL67" t="s">
        <v>276</v>
      </c>
      <c r="BM67" t="s">
        <v>296</v>
      </c>
    </row>
    <row r="68" spans="1:65" x14ac:dyDescent="0.2">
      <c r="A68" t="s">
        <v>281</v>
      </c>
      <c r="B68" t="s">
        <v>326</v>
      </c>
    </row>
    <row r="69" spans="1:65" x14ac:dyDescent="0.2">
      <c r="A69" t="s">
        <v>283</v>
      </c>
      <c r="B69" t="s">
        <v>284</v>
      </c>
      <c r="C69" t="s">
        <v>285</v>
      </c>
      <c r="D69" t="s">
        <v>290</v>
      </c>
      <c r="F69" t="s">
        <v>286</v>
      </c>
      <c r="O69" t="s">
        <v>287</v>
      </c>
    </row>
    <row r="70" spans="1:65" x14ac:dyDescent="0.2">
      <c r="A70" t="s">
        <v>283</v>
      </c>
      <c r="B70" t="s">
        <v>284</v>
      </c>
      <c r="C70" t="s">
        <v>288</v>
      </c>
      <c r="D70" t="s">
        <v>289</v>
      </c>
      <c r="F70" t="s">
        <v>286</v>
      </c>
      <c r="O70" t="s">
        <v>287</v>
      </c>
    </row>
    <row r="71" spans="1:65" x14ac:dyDescent="0.2">
      <c r="A71" t="s">
        <v>292</v>
      </c>
      <c r="B71" t="s">
        <v>291</v>
      </c>
      <c r="C71" t="s">
        <v>282</v>
      </c>
      <c r="E71" t="s">
        <v>356</v>
      </c>
      <c r="G71" t="s">
        <v>293</v>
      </c>
      <c r="J71" t="s">
        <v>294</v>
      </c>
      <c r="K71" t="s">
        <v>295</v>
      </c>
      <c r="M71" t="s">
        <v>307</v>
      </c>
      <c r="N71" t="s">
        <v>296</v>
      </c>
      <c r="O71" t="s">
        <v>357</v>
      </c>
      <c r="P71" t="s">
        <v>297</v>
      </c>
      <c r="T71" t="s">
        <v>298</v>
      </c>
      <c r="Z71" t="s">
        <v>299</v>
      </c>
      <c r="AF71" t="s">
        <v>280</v>
      </c>
      <c r="AG71" t="s">
        <v>296</v>
      </c>
      <c r="AO71" t="s">
        <v>287</v>
      </c>
      <c r="AT71" t="s">
        <v>296</v>
      </c>
      <c r="AV71" t="s">
        <v>300</v>
      </c>
      <c r="AW71" t="s">
        <v>301</v>
      </c>
      <c r="BC71" t="s">
        <v>302</v>
      </c>
      <c r="BI71" t="s">
        <v>297</v>
      </c>
      <c r="BJ71" t="s">
        <v>296</v>
      </c>
      <c r="BK71" t="s">
        <v>296</v>
      </c>
      <c r="BL71" t="s">
        <v>276</v>
      </c>
      <c r="BM71" t="s">
        <v>296</v>
      </c>
    </row>
    <row r="72" spans="1:65" x14ac:dyDescent="0.2">
      <c r="A72" t="s">
        <v>292</v>
      </c>
      <c r="B72" t="s">
        <v>291</v>
      </c>
      <c r="C72" t="s">
        <v>303</v>
      </c>
      <c r="E72" t="s">
        <v>358</v>
      </c>
      <c r="G72" t="s">
        <v>293</v>
      </c>
      <c r="J72" t="s">
        <v>294</v>
      </c>
      <c r="K72" t="s">
        <v>295</v>
      </c>
      <c r="M72" t="s">
        <v>307</v>
      </c>
      <c r="N72" t="s">
        <v>296</v>
      </c>
      <c r="O72" t="s">
        <v>357</v>
      </c>
      <c r="P72" t="s">
        <v>297</v>
      </c>
      <c r="T72" t="s">
        <v>298</v>
      </c>
      <c r="Z72" t="s">
        <v>299</v>
      </c>
      <c r="AF72" t="s">
        <v>280</v>
      </c>
      <c r="AG72" t="s">
        <v>296</v>
      </c>
      <c r="AO72" t="s">
        <v>287</v>
      </c>
      <c r="AT72" t="s">
        <v>296</v>
      </c>
      <c r="AV72" t="s">
        <v>309</v>
      </c>
      <c r="AW72" t="s">
        <v>301</v>
      </c>
      <c r="BC72" t="s">
        <v>302</v>
      </c>
      <c r="BE72" t="s">
        <v>304</v>
      </c>
      <c r="BI72" t="s">
        <v>288</v>
      </c>
      <c r="BJ72" t="s">
        <v>296</v>
      </c>
      <c r="BK72" t="s">
        <v>296</v>
      </c>
      <c r="BL72" t="s">
        <v>276</v>
      </c>
      <c r="BM72" t="s">
        <v>296</v>
      </c>
    </row>
    <row r="73" spans="1:65" x14ac:dyDescent="0.2">
      <c r="A73" t="s">
        <v>281</v>
      </c>
      <c r="B73" t="s">
        <v>327</v>
      </c>
    </row>
    <row r="74" spans="1:65" x14ac:dyDescent="0.2">
      <c r="A74" t="s">
        <v>283</v>
      </c>
      <c r="B74" t="s">
        <v>284</v>
      </c>
      <c r="C74" t="s">
        <v>285</v>
      </c>
      <c r="D74" t="s">
        <v>290</v>
      </c>
      <c r="F74" t="s">
        <v>286</v>
      </c>
      <c r="O74" t="s">
        <v>287</v>
      </c>
    </row>
    <row r="75" spans="1:65" x14ac:dyDescent="0.2">
      <c r="A75" t="s">
        <v>283</v>
      </c>
      <c r="B75" t="s">
        <v>284</v>
      </c>
      <c r="C75" t="s">
        <v>288</v>
      </c>
      <c r="D75" t="s">
        <v>289</v>
      </c>
      <c r="F75" t="s">
        <v>286</v>
      </c>
      <c r="O75" t="s">
        <v>287</v>
      </c>
    </row>
    <row r="76" spans="1:65" x14ac:dyDescent="0.2">
      <c r="A76" t="s">
        <v>292</v>
      </c>
      <c r="B76" t="s">
        <v>291</v>
      </c>
      <c r="C76" t="s">
        <v>282</v>
      </c>
      <c r="E76" t="s">
        <v>359</v>
      </c>
      <c r="G76" t="s">
        <v>293</v>
      </c>
      <c r="J76" t="s">
        <v>294</v>
      </c>
      <c r="K76" t="s">
        <v>295</v>
      </c>
      <c r="M76" t="s">
        <v>307</v>
      </c>
      <c r="N76" t="s">
        <v>296</v>
      </c>
      <c r="O76" t="s">
        <v>360</v>
      </c>
      <c r="P76" t="s">
        <v>297</v>
      </c>
      <c r="T76" t="s">
        <v>298</v>
      </c>
      <c r="Z76" t="s">
        <v>299</v>
      </c>
      <c r="AF76" t="s">
        <v>280</v>
      </c>
      <c r="AG76" t="s">
        <v>296</v>
      </c>
      <c r="AO76" t="s">
        <v>287</v>
      </c>
      <c r="AT76" t="s">
        <v>296</v>
      </c>
      <c r="AV76" t="s">
        <v>300</v>
      </c>
      <c r="AW76" t="s">
        <v>301</v>
      </c>
      <c r="BC76" t="s">
        <v>302</v>
      </c>
      <c r="BI76" t="s">
        <v>297</v>
      </c>
      <c r="BJ76" t="s">
        <v>296</v>
      </c>
      <c r="BK76" t="s">
        <v>296</v>
      </c>
      <c r="BL76" t="s">
        <v>276</v>
      </c>
      <c r="BM76" t="s">
        <v>296</v>
      </c>
    </row>
    <row r="77" spans="1:65" x14ac:dyDescent="0.2">
      <c r="A77" t="s">
        <v>292</v>
      </c>
      <c r="B77" t="s">
        <v>291</v>
      </c>
      <c r="C77" t="s">
        <v>303</v>
      </c>
      <c r="E77" t="s">
        <v>361</v>
      </c>
      <c r="G77" t="s">
        <v>293</v>
      </c>
      <c r="J77" t="s">
        <v>294</v>
      </c>
      <c r="K77" t="s">
        <v>295</v>
      </c>
      <c r="M77" t="s">
        <v>307</v>
      </c>
      <c r="N77" t="s">
        <v>296</v>
      </c>
      <c r="O77" t="s">
        <v>360</v>
      </c>
      <c r="P77" t="s">
        <v>297</v>
      </c>
      <c r="T77" t="s">
        <v>298</v>
      </c>
      <c r="Z77" t="s">
        <v>299</v>
      </c>
      <c r="AF77" t="s">
        <v>280</v>
      </c>
      <c r="AG77" t="s">
        <v>296</v>
      </c>
      <c r="AO77" t="s">
        <v>287</v>
      </c>
      <c r="AT77" t="s">
        <v>296</v>
      </c>
      <c r="AV77" t="s">
        <v>309</v>
      </c>
      <c r="AW77" t="s">
        <v>301</v>
      </c>
      <c r="BC77" t="s">
        <v>302</v>
      </c>
      <c r="BE77" t="s">
        <v>304</v>
      </c>
      <c r="BI77" t="s">
        <v>288</v>
      </c>
      <c r="BJ77" t="s">
        <v>296</v>
      </c>
      <c r="BK77" t="s">
        <v>296</v>
      </c>
      <c r="BL77" t="s">
        <v>276</v>
      </c>
      <c r="BM77" t="s">
        <v>296</v>
      </c>
    </row>
    <row r="78" spans="1:65" x14ac:dyDescent="0.2">
      <c r="A78" t="s">
        <v>281</v>
      </c>
      <c r="B78" t="s">
        <v>328</v>
      </c>
    </row>
    <row r="79" spans="1:65" x14ac:dyDescent="0.2">
      <c r="A79" t="s">
        <v>283</v>
      </c>
      <c r="B79" t="s">
        <v>284</v>
      </c>
      <c r="C79" t="s">
        <v>285</v>
      </c>
      <c r="D79" t="s">
        <v>290</v>
      </c>
      <c r="F79" t="s">
        <v>286</v>
      </c>
      <c r="O79" t="s">
        <v>287</v>
      </c>
    </row>
    <row r="80" spans="1:65" x14ac:dyDescent="0.2">
      <c r="A80" t="s">
        <v>283</v>
      </c>
      <c r="B80" t="s">
        <v>284</v>
      </c>
      <c r="C80" t="s">
        <v>288</v>
      </c>
      <c r="D80" t="s">
        <v>289</v>
      </c>
      <c r="F80" t="s">
        <v>286</v>
      </c>
      <c r="O80" t="s">
        <v>287</v>
      </c>
    </row>
    <row r="81" spans="1:65" x14ac:dyDescent="0.2">
      <c r="A81" t="s">
        <v>292</v>
      </c>
      <c r="B81" t="s">
        <v>291</v>
      </c>
      <c r="C81" t="s">
        <v>282</v>
      </c>
      <c r="E81" t="s">
        <v>362</v>
      </c>
      <c r="G81" t="s">
        <v>293</v>
      </c>
      <c r="J81" t="s">
        <v>294</v>
      </c>
      <c r="K81" t="s">
        <v>295</v>
      </c>
      <c r="M81" t="s">
        <v>307</v>
      </c>
      <c r="N81" t="s">
        <v>296</v>
      </c>
      <c r="O81" t="s">
        <v>363</v>
      </c>
      <c r="P81" t="s">
        <v>297</v>
      </c>
      <c r="T81" t="s">
        <v>298</v>
      </c>
      <c r="Z81" t="s">
        <v>299</v>
      </c>
      <c r="AF81" t="s">
        <v>280</v>
      </c>
      <c r="AG81" t="s">
        <v>296</v>
      </c>
      <c r="AO81" t="s">
        <v>287</v>
      </c>
      <c r="AT81" t="s">
        <v>296</v>
      </c>
      <c r="AV81" t="s">
        <v>300</v>
      </c>
      <c r="AW81" t="s">
        <v>301</v>
      </c>
      <c r="BC81" t="s">
        <v>302</v>
      </c>
      <c r="BI81" t="s">
        <v>297</v>
      </c>
      <c r="BJ81" t="s">
        <v>296</v>
      </c>
      <c r="BK81" t="s">
        <v>296</v>
      </c>
      <c r="BL81" t="s">
        <v>276</v>
      </c>
      <c r="BM81" t="s">
        <v>296</v>
      </c>
    </row>
    <row r="82" spans="1:65" x14ac:dyDescent="0.2">
      <c r="A82" t="s">
        <v>292</v>
      </c>
      <c r="B82" t="s">
        <v>291</v>
      </c>
      <c r="C82" t="s">
        <v>303</v>
      </c>
      <c r="E82" t="s">
        <v>364</v>
      </c>
      <c r="G82" t="s">
        <v>293</v>
      </c>
      <c r="J82" t="s">
        <v>294</v>
      </c>
      <c r="K82" t="s">
        <v>295</v>
      </c>
      <c r="M82" t="s">
        <v>307</v>
      </c>
      <c r="N82" t="s">
        <v>296</v>
      </c>
      <c r="O82" t="s">
        <v>363</v>
      </c>
      <c r="P82" t="s">
        <v>297</v>
      </c>
      <c r="T82" t="s">
        <v>298</v>
      </c>
      <c r="Z82" t="s">
        <v>299</v>
      </c>
      <c r="AF82" t="s">
        <v>280</v>
      </c>
      <c r="AG82" t="s">
        <v>296</v>
      </c>
      <c r="AO82" t="s">
        <v>287</v>
      </c>
      <c r="AT82" t="s">
        <v>296</v>
      </c>
      <c r="AV82" t="s">
        <v>309</v>
      </c>
      <c r="AW82" t="s">
        <v>301</v>
      </c>
      <c r="BC82" t="s">
        <v>302</v>
      </c>
      <c r="BE82" t="s">
        <v>304</v>
      </c>
      <c r="BI82" t="s">
        <v>288</v>
      </c>
      <c r="BJ82" t="s">
        <v>296</v>
      </c>
      <c r="BK82" t="s">
        <v>296</v>
      </c>
      <c r="BL82" t="s">
        <v>276</v>
      </c>
      <c r="BM82" t="s">
        <v>296</v>
      </c>
    </row>
    <row r="83" spans="1:65" x14ac:dyDescent="0.2">
      <c r="A83" t="s">
        <v>281</v>
      </c>
      <c r="B83" t="s">
        <v>291</v>
      </c>
    </row>
    <row r="84" spans="1:65" x14ac:dyDescent="0.2">
      <c r="A84" t="s">
        <v>283</v>
      </c>
      <c r="B84" t="s">
        <v>284</v>
      </c>
      <c r="C84" t="s">
        <v>285</v>
      </c>
      <c r="D84" t="s">
        <v>290</v>
      </c>
      <c r="F84" t="s">
        <v>286</v>
      </c>
      <c r="O84" t="s">
        <v>287</v>
      </c>
    </row>
    <row r="85" spans="1:65" x14ac:dyDescent="0.2">
      <c r="A85" t="s">
        <v>283</v>
      </c>
      <c r="B85" t="s">
        <v>284</v>
      </c>
      <c r="C85" t="s">
        <v>288</v>
      </c>
      <c r="D85" t="s">
        <v>289</v>
      </c>
      <c r="F85" t="s">
        <v>286</v>
      </c>
      <c r="O85" t="s">
        <v>287</v>
      </c>
    </row>
    <row r="86" spans="1:65" x14ac:dyDescent="0.2">
      <c r="A86" t="s">
        <v>292</v>
      </c>
      <c r="B86" t="s">
        <v>291</v>
      </c>
      <c r="C86" t="s">
        <v>282</v>
      </c>
      <c r="E86" t="s">
        <v>365</v>
      </c>
      <c r="G86" t="s">
        <v>293</v>
      </c>
      <c r="J86" t="s">
        <v>294</v>
      </c>
      <c r="K86" t="s">
        <v>295</v>
      </c>
      <c r="M86" t="s">
        <v>307</v>
      </c>
      <c r="N86" t="s">
        <v>296</v>
      </c>
      <c r="O86" t="s">
        <v>366</v>
      </c>
      <c r="P86" t="s">
        <v>297</v>
      </c>
      <c r="T86" t="s">
        <v>298</v>
      </c>
      <c r="Z86" t="s">
        <v>299</v>
      </c>
      <c r="AF86" t="s">
        <v>280</v>
      </c>
      <c r="AG86" t="s">
        <v>296</v>
      </c>
      <c r="AO86" t="s">
        <v>287</v>
      </c>
      <c r="AT86" t="s">
        <v>296</v>
      </c>
      <c r="AV86" t="s">
        <v>300</v>
      </c>
      <c r="AW86" t="s">
        <v>301</v>
      </c>
      <c r="BC86" t="s">
        <v>302</v>
      </c>
      <c r="BI86" t="s">
        <v>297</v>
      </c>
      <c r="BJ86" t="s">
        <v>296</v>
      </c>
      <c r="BK86" t="s">
        <v>296</v>
      </c>
      <c r="BL86" t="s">
        <v>276</v>
      </c>
      <c r="BM86" t="s">
        <v>296</v>
      </c>
    </row>
    <row r="87" spans="1:65" x14ac:dyDescent="0.2">
      <c r="A87" t="s">
        <v>292</v>
      </c>
      <c r="B87" t="s">
        <v>291</v>
      </c>
      <c r="C87" t="s">
        <v>303</v>
      </c>
      <c r="E87" t="s">
        <v>367</v>
      </c>
      <c r="G87" t="s">
        <v>293</v>
      </c>
      <c r="J87" t="s">
        <v>294</v>
      </c>
      <c r="K87" t="s">
        <v>295</v>
      </c>
      <c r="M87" t="s">
        <v>307</v>
      </c>
      <c r="N87" t="s">
        <v>296</v>
      </c>
      <c r="O87" t="s">
        <v>366</v>
      </c>
      <c r="P87" t="s">
        <v>297</v>
      </c>
      <c r="T87" t="s">
        <v>298</v>
      </c>
      <c r="Z87" t="s">
        <v>299</v>
      </c>
      <c r="AF87" t="s">
        <v>280</v>
      </c>
      <c r="AG87" t="s">
        <v>296</v>
      </c>
      <c r="AO87" t="s">
        <v>287</v>
      </c>
      <c r="AT87" t="s">
        <v>296</v>
      </c>
      <c r="AV87" t="s">
        <v>309</v>
      </c>
      <c r="AW87" t="s">
        <v>301</v>
      </c>
      <c r="BC87" t="s">
        <v>302</v>
      </c>
      <c r="BE87" t="s">
        <v>304</v>
      </c>
      <c r="BI87" t="s">
        <v>288</v>
      </c>
      <c r="BJ87" t="s">
        <v>296</v>
      </c>
      <c r="BK87" t="s">
        <v>296</v>
      </c>
      <c r="BL87" t="s">
        <v>276</v>
      </c>
      <c r="BM87" t="s">
        <v>296</v>
      </c>
    </row>
    <row r="88" spans="1:65" x14ac:dyDescent="0.2">
      <c r="A88" t="s">
        <v>281</v>
      </c>
      <c r="B88" t="s">
        <v>329</v>
      </c>
    </row>
    <row r="89" spans="1:65" x14ac:dyDescent="0.2">
      <c r="A89" t="s">
        <v>283</v>
      </c>
      <c r="B89" t="s">
        <v>284</v>
      </c>
      <c r="C89" t="s">
        <v>285</v>
      </c>
      <c r="D89" t="s">
        <v>290</v>
      </c>
      <c r="F89" t="s">
        <v>286</v>
      </c>
      <c r="O89" t="s">
        <v>287</v>
      </c>
    </row>
    <row r="90" spans="1:65" x14ac:dyDescent="0.2">
      <c r="A90" t="s">
        <v>283</v>
      </c>
      <c r="B90" t="s">
        <v>284</v>
      </c>
      <c r="C90" t="s">
        <v>288</v>
      </c>
      <c r="D90" t="s">
        <v>289</v>
      </c>
      <c r="F90" t="s">
        <v>286</v>
      </c>
      <c r="O90" t="s">
        <v>287</v>
      </c>
    </row>
    <row r="91" spans="1:65" x14ac:dyDescent="0.2">
      <c r="A91" t="s">
        <v>292</v>
      </c>
      <c r="B91" t="s">
        <v>291</v>
      </c>
      <c r="C91" t="s">
        <v>282</v>
      </c>
      <c r="E91" t="s">
        <v>368</v>
      </c>
      <c r="G91" t="s">
        <v>293</v>
      </c>
      <c r="J91" t="s">
        <v>294</v>
      </c>
      <c r="K91" t="s">
        <v>295</v>
      </c>
      <c r="M91" t="s">
        <v>307</v>
      </c>
      <c r="N91" t="s">
        <v>296</v>
      </c>
      <c r="O91" t="s">
        <v>369</v>
      </c>
      <c r="P91" t="s">
        <v>297</v>
      </c>
      <c r="T91" t="s">
        <v>298</v>
      </c>
      <c r="Z91" t="s">
        <v>299</v>
      </c>
      <c r="AF91" t="s">
        <v>280</v>
      </c>
      <c r="AG91" t="s">
        <v>296</v>
      </c>
      <c r="AO91" t="s">
        <v>287</v>
      </c>
      <c r="AT91" t="s">
        <v>296</v>
      </c>
      <c r="AV91" t="s">
        <v>300</v>
      </c>
      <c r="AW91" t="s">
        <v>301</v>
      </c>
      <c r="BC91" t="s">
        <v>302</v>
      </c>
      <c r="BI91" t="s">
        <v>297</v>
      </c>
      <c r="BJ91" t="s">
        <v>296</v>
      </c>
      <c r="BK91" t="s">
        <v>296</v>
      </c>
      <c r="BL91" t="s">
        <v>276</v>
      </c>
      <c r="BM91" t="s">
        <v>296</v>
      </c>
    </row>
    <row r="92" spans="1:65" x14ac:dyDescent="0.2">
      <c r="A92" t="s">
        <v>292</v>
      </c>
      <c r="B92" t="s">
        <v>291</v>
      </c>
      <c r="C92" t="s">
        <v>303</v>
      </c>
      <c r="E92" t="s">
        <v>370</v>
      </c>
      <c r="G92" t="s">
        <v>293</v>
      </c>
      <c r="J92" t="s">
        <v>294</v>
      </c>
      <c r="K92" t="s">
        <v>295</v>
      </c>
      <c r="M92" t="s">
        <v>307</v>
      </c>
      <c r="N92" t="s">
        <v>296</v>
      </c>
      <c r="O92" t="s">
        <v>369</v>
      </c>
      <c r="P92" t="s">
        <v>297</v>
      </c>
      <c r="T92" t="s">
        <v>298</v>
      </c>
      <c r="Z92" t="s">
        <v>299</v>
      </c>
      <c r="AF92" t="s">
        <v>280</v>
      </c>
      <c r="AG92" t="s">
        <v>296</v>
      </c>
      <c r="AO92" t="s">
        <v>287</v>
      </c>
      <c r="AT92" t="s">
        <v>296</v>
      </c>
      <c r="AV92" t="s">
        <v>309</v>
      </c>
      <c r="AW92" t="s">
        <v>301</v>
      </c>
      <c r="BC92" t="s">
        <v>302</v>
      </c>
      <c r="BE92" t="s">
        <v>304</v>
      </c>
      <c r="BI92" t="s">
        <v>288</v>
      </c>
      <c r="BJ92" t="s">
        <v>296</v>
      </c>
      <c r="BK92" t="s">
        <v>296</v>
      </c>
      <c r="BL92" t="s">
        <v>276</v>
      </c>
      <c r="BM92" t="s">
        <v>296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Z52"/>
  <sheetViews>
    <sheetView tabSelected="1" view="pageBreakPreview" topLeftCell="A10" zoomScale="75" zoomScaleNormal="75" zoomScaleSheetLayoutView="50" workbookViewId="0">
      <selection activeCell="L36" sqref="L36"/>
    </sheetView>
  </sheetViews>
  <sheetFormatPr defaultRowHeight="18.75" x14ac:dyDescent="0.2"/>
  <cols>
    <col min="1" max="1" width="11.140625" style="2" customWidth="1"/>
    <col min="2" max="2" width="14.140625" style="2" customWidth="1"/>
    <col min="3" max="3" width="12.140625" style="2" customWidth="1"/>
    <col min="4" max="4" width="14.28515625" style="2" customWidth="1"/>
    <col min="5" max="5" width="5.42578125" style="2" customWidth="1"/>
    <col min="6" max="6" width="13.42578125" style="2" customWidth="1"/>
    <col min="7" max="7" width="14.1406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7.7109375" style="2" customWidth="1"/>
    <col min="13" max="20" width="10.28515625" style="2" customWidth="1"/>
    <col min="21" max="21" width="12.7109375" style="2" customWidth="1"/>
    <col min="22" max="26" width="10.28515625" style="2" customWidth="1"/>
    <col min="27" max="16384" width="9.140625" style="2"/>
  </cols>
  <sheetData>
    <row r="1" spans="1:26" ht="21.75" customHeight="1" x14ac:dyDescent="0.2">
      <c r="A1" s="103" t="s">
        <v>157</v>
      </c>
      <c r="B1" s="103"/>
      <c r="C1" s="103"/>
      <c r="D1" s="103"/>
      <c r="E1" s="103"/>
      <c r="F1" s="103"/>
      <c r="G1" s="107" t="s">
        <v>154</v>
      </c>
      <c r="H1" s="107"/>
      <c r="I1" s="103" t="s">
        <v>160</v>
      </c>
      <c r="J1" s="103"/>
      <c r="K1" s="103"/>
      <c r="L1" s="103"/>
      <c r="M1" s="128" t="s">
        <v>96</v>
      </c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ht="21.75" customHeight="1" x14ac:dyDescent="0.2">
      <c r="A2" s="105" t="s">
        <v>45</v>
      </c>
      <c r="B2" s="105"/>
      <c r="C2" s="105"/>
      <c r="D2" s="105"/>
      <c r="E2" s="105"/>
      <c r="F2" s="105"/>
      <c r="G2" s="107"/>
      <c r="H2" s="107"/>
      <c r="I2" s="103"/>
      <c r="J2" s="103"/>
      <c r="K2" s="103"/>
      <c r="L2" s="103"/>
      <c r="M2" s="128" t="s">
        <v>78</v>
      </c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21.75" customHeight="1" x14ac:dyDescent="0.2">
      <c r="A3" s="103" t="s">
        <v>158</v>
      </c>
      <c r="B3" s="104"/>
      <c r="C3" s="104"/>
      <c r="D3" s="104"/>
      <c r="E3" s="104"/>
      <c r="F3" s="104"/>
      <c r="G3" s="107" t="s">
        <v>155</v>
      </c>
      <c r="H3" s="107"/>
      <c r="I3" s="103" t="s">
        <v>213</v>
      </c>
      <c r="J3" s="103"/>
      <c r="K3" s="103"/>
      <c r="L3" s="103"/>
      <c r="M3" s="141" t="s">
        <v>79</v>
      </c>
      <c r="N3" s="137" t="s">
        <v>81</v>
      </c>
      <c r="O3" s="141"/>
      <c r="P3" s="137" t="s">
        <v>65</v>
      </c>
      <c r="Q3" s="141"/>
      <c r="R3" s="137" t="s">
        <v>82</v>
      </c>
      <c r="S3" s="141"/>
      <c r="T3" s="137" t="s">
        <v>85</v>
      </c>
      <c r="U3" s="141"/>
      <c r="V3" s="137" t="s">
        <v>87</v>
      </c>
      <c r="W3" s="141"/>
      <c r="X3" s="144" t="s">
        <v>91</v>
      </c>
      <c r="Y3" s="145"/>
      <c r="Z3" s="145"/>
    </row>
    <row r="4" spans="1:26" ht="29.25" customHeight="1" x14ac:dyDescent="0.2">
      <c r="A4" s="105" t="s">
        <v>46</v>
      </c>
      <c r="B4" s="105"/>
      <c r="C4" s="105"/>
      <c r="D4" s="105"/>
      <c r="E4" s="105"/>
      <c r="F4" s="105"/>
      <c r="G4" s="107"/>
      <c r="H4" s="107"/>
      <c r="I4" s="103"/>
      <c r="J4" s="103"/>
      <c r="K4" s="103"/>
      <c r="L4" s="103"/>
      <c r="M4" s="132"/>
      <c r="N4" s="138"/>
      <c r="O4" s="132"/>
      <c r="P4" s="138"/>
      <c r="Q4" s="132"/>
      <c r="R4" s="138" t="s">
        <v>83</v>
      </c>
      <c r="S4" s="132"/>
      <c r="T4" s="138" t="s">
        <v>86</v>
      </c>
      <c r="U4" s="132"/>
      <c r="V4" s="138" t="s">
        <v>88</v>
      </c>
      <c r="W4" s="132"/>
      <c r="X4" s="144"/>
      <c r="Y4" s="145"/>
      <c r="Z4" s="145"/>
    </row>
    <row r="5" spans="1:26" ht="21.75" customHeight="1" x14ac:dyDescent="0.2">
      <c r="A5" s="103" t="s">
        <v>185</v>
      </c>
      <c r="B5" s="104"/>
      <c r="C5" s="104"/>
      <c r="D5" s="104"/>
      <c r="E5" s="104"/>
      <c r="F5" s="104"/>
      <c r="G5" s="107" t="s">
        <v>156</v>
      </c>
      <c r="H5" s="107"/>
      <c r="I5" s="103" t="s">
        <v>215</v>
      </c>
      <c r="J5" s="103"/>
      <c r="K5" s="103"/>
      <c r="L5" s="103"/>
      <c r="M5" s="132" t="s">
        <v>80</v>
      </c>
      <c r="N5" s="138"/>
      <c r="O5" s="132"/>
      <c r="P5" s="138" t="s">
        <v>190</v>
      </c>
      <c r="Q5" s="132"/>
      <c r="R5" s="146" t="s">
        <v>84</v>
      </c>
      <c r="S5" s="147"/>
      <c r="T5" s="146" t="s">
        <v>84</v>
      </c>
      <c r="U5" s="147"/>
      <c r="V5" s="138" t="s">
        <v>89</v>
      </c>
      <c r="W5" s="132"/>
      <c r="X5" s="144"/>
      <c r="Y5" s="145"/>
      <c r="Z5" s="145"/>
    </row>
    <row r="6" spans="1:26" ht="21.75" customHeight="1" x14ac:dyDescent="0.2">
      <c r="A6" s="105" t="s">
        <v>47</v>
      </c>
      <c r="B6" s="105"/>
      <c r="C6" s="105"/>
      <c r="D6" s="105"/>
      <c r="E6" s="105"/>
      <c r="F6" s="105"/>
      <c r="G6" s="107"/>
      <c r="H6" s="107"/>
      <c r="I6" s="103"/>
      <c r="J6" s="103"/>
      <c r="K6" s="103"/>
      <c r="L6" s="103"/>
      <c r="M6" s="133"/>
      <c r="N6" s="140"/>
      <c r="O6" s="133"/>
      <c r="P6" s="140"/>
      <c r="Q6" s="133"/>
      <c r="R6" s="140"/>
      <c r="S6" s="133"/>
      <c r="T6" s="140"/>
      <c r="U6" s="133"/>
      <c r="V6" s="140" t="s">
        <v>90</v>
      </c>
      <c r="W6" s="133"/>
      <c r="X6" s="144"/>
      <c r="Y6" s="145"/>
      <c r="Z6" s="145"/>
    </row>
    <row r="7" spans="1:26" ht="21.75" customHeight="1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9"/>
      <c r="N7" s="126"/>
      <c r="O7" s="142"/>
      <c r="P7" s="126"/>
      <c r="Q7" s="142"/>
      <c r="R7" s="126"/>
      <c r="S7" s="142"/>
      <c r="T7" s="126"/>
      <c r="U7" s="142"/>
      <c r="V7" s="126"/>
      <c r="W7" s="142"/>
      <c r="X7" s="126"/>
      <c r="Y7" s="127"/>
      <c r="Z7" s="127"/>
    </row>
    <row r="8" spans="1:26" ht="22.5" customHeight="1" x14ac:dyDescent="0.2">
      <c r="A8" s="131" t="s">
        <v>48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9"/>
      <c r="N8" s="126"/>
      <c r="O8" s="142"/>
      <c r="P8" s="126"/>
      <c r="Q8" s="142"/>
      <c r="R8" s="126"/>
      <c r="S8" s="142"/>
      <c r="T8" s="126"/>
      <c r="U8" s="142"/>
      <c r="V8" s="126"/>
      <c r="W8" s="142"/>
      <c r="X8" s="126"/>
      <c r="Y8" s="127"/>
      <c r="Z8" s="127"/>
    </row>
    <row r="9" spans="1:26" ht="22.5" customHeight="1" x14ac:dyDescent="0.2">
      <c r="A9" s="120" t="s">
        <v>49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9"/>
      <c r="N9" s="126"/>
      <c r="O9" s="142"/>
      <c r="P9" s="126"/>
      <c r="Q9" s="142"/>
      <c r="R9" s="126"/>
      <c r="S9" s="142"/>
      <c r="T9" s="126"/>
      <c r="U9" s="142"/>
      <c r="V9" s="126"/>
      <c r="W9" s="142"/>
      <c r="X9" s="126"/>
      <c r="Y9" s="127"/>
      <c r="Z9" s="127"/>
    </row>
    <row r="10" spans="1:26" ht="22.5" customHeight="1" x14ac:dyDescent="0.2">
      <c r="A10" s="117" t="s">
        <v>112</v>
      </c>
      <c r="B10" s="117"/>
      <c r="C10" s="117"/>
      <c r="D10" s="117"/>
      <c r="E10" s="125" t="s">
        <v>378</v>
      </c>
      <c r="F10" s="125"/>
      <c r="G10" s="125"/>
      <c r="H10" s="106" t="s">
        <v>379</v>
      </c>
      <c r="I10" s="106"/>
      <c r="J10" s="106"/>
      <c r="K10" s="106"/>
      <c r="L10" s="106"/>
      <c r="M10" s="9"/>
      <c r="N10" s="126"/>
      <c r="O10" s="142"/>
      <c r="P10" s="126"/>
      <c r="Q10" s="142"/>
      <c r="R10" s="126"/>
      <c r="S10" s="142"/>
      <c r="T10" s="126"/>
      <c r="U10" s="142"/>
      <c r="V10" s="126"/>
      <c r="W10" s="142"/>
      <c r="X10" s="126"/>
      <c r="Y10" s="127"/>
      <c r="Z10" s="127"/>
    </row>
    <row r="11" spans="1:26" ht="22.5" customHeight="1" x14ac:dyDescent="0.2">
      <c r="A11" s="117" t="s">
        <v>113</v>
      </c>
      <c r="B11" s="117"/>
      <c r="C11" s="117"/>
      <c r="D11" s="117"/>
      <c r="E11" s="124" t="s">
        <v>228</v>
      </c>
      <c r="F11" s="124"/>
      <c r="G11" s="124"/>
      <c r="H11" s="124"/>
      <c r="I11" s="106" t="s">
        <v>114</v>
      </c>
      <c r="J11" s="106"/>
      <c r="K11" s="106"/>
      <c r="L11" s="106"/>
      <c r="M11" s="9"/>
      <c r="N11" s="126"/>
      <c r="O11" s="142"/>
      <c r="P11" s="126"/>
      <c r="Q11" s="142"/>
      <c r="R11" s="126"/>
      <c r="S11" s="142"/>
      <c r="T11" s="126"/>
      <c r="U11" s="142"/>
      <c r="V11" s="126"/>
      <c r="W11" s="142"/>
      <c r="X11" s="126"/>
      <c r="Y11" s="127"/>
      <c r="Z11" s="127"/>
    </row>
    <row r="12" spans="1:26" ht="21.75" customHeight="1" x14ac:dyDescent="0.2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9"/>
      <c r="N12" s="126"/>
      <c r="O12" s="142"/>
      <c r="P12" s="126"/>
      <c r="Q12" s="142"/>
      <c r="R12" s="126"/>
      <c r="S12" s="142"/>
      <c r="T12" s="126"/>
      <c r="U12" s="142"/>
      <c r="V12" s="126"/>
      <c r="W12" s="142"/>
      <c r="X12" s="126"/>
      <c r="Y12" s="127"/>
      <c r="Z12" s="127"/>
    </row>
    <row r="13" spans="1:26" ht="21.75" customHeight="1" x14ac:dyDescent="0.2">
      <c r="A13" s="158" t="s">
        <v>50</v>
      </c>
      <c r="B13" s="166" t="s">
        <v>56</v>
      </c>
      <c r="C13" s="167"/>
      <c r="D13" s="172" t="s">
        <v>198</v>
      </c>
      <c r="E13" s="173"/>
      <c r="F13" s="166" t="s">
        <v>59</v>
      </c>
      <c r="G13" s="167"/>
      <c r="H13" s="40" t="s">
        <v>198</v>
      </c>
      <c r="I13" s="175" t="s">
        <v>5</v>
      </c>
      <c r="J13" s="166" t="s">
        <v>60</v>
      </c>
      <c r="K13" s="158"/>
      <c r="L13" s="41" t="s">
        <v>65</v>
      </c>
      <c r="M13" s="9"/>
      <c r="N13" s="126"/>
      <c r="O13" s="142"/>
      <c r="P13" s="126"/>
      <c r="Q13" s="142"/>
      <c r="R13" s="126"/>
      <c r="S13" s="142"/>
      <c r="T13" s="126"/>
      <c r="U13" s="142"/>
      <c r="V13" s="126"/>
      <c r="W13" s="142"/>
      <c r="X13" s="126"/>
      <c r="Y13" s="127"/>
      <c r="Z13" s="127"/>
    </row>
    <row r="14" spans="1:26" ht="21.75" customHeight="1" x14ac:dyDescent="0.2">
      <c r="A14" s="159"/>
      <c r="B14" s="170" t="s">
        <v>57</v>
      </c>
      <c r="C14" s="171"/>
      <c r="D14" s="179" t="s">
        <v>202</v>
      </c>
      <c r="E14" s="180"/>
      <c r="F14" s="170" t="s">
        <v>57</v>
      </c>
      <c r="G14" s="171"/>
      <c r="H14" s="42" t="s">
        <v>202</v>
      </c>
      <c r="I14" s="176"/>
      <c r="J14" s="170" t="s">
        <v>61</v>
      </c>
      <c r="K14" s="159"/>
      <c r="L14" s="41" t="s">
        <v>66</v>
      </c>
      <c r="M14" s="9"/>
      <c r="N14" s="126"/>
      <c r="O14" s="142"/>
      <c r="P14" s="126"/>
      <c r="Q14" s="142"/>
      <c r="R14" s="126"/>
      <c r="S14" s="142"/>
      <c r="T14" s="126"/>
      <c r="U14" s="142"/>
      <c r="V14" s="126"/>
      <c r="W14" s="142"/>
      <c r="X14" s="126"/>
      <c r="Y14" s="127"/>
      <c r="Z14" s="127"/>
    </row>
    <row r="15" spans="1:26" ht="21.75" customHeight="1" x14ac:dyDescent="0.2">
      <c r="A15" s="159"/>
      <c r="B15" s="162" t="s">
        <v>58</v>
      </c>
      <c r="C15" s="163"/>
      <c r="D15" s="164">
        <v>36000</v>
      </c>
      <c r="E15" s="165"/>
      <c r="F15" s="162" t="s">
        <v>58</v>
      </c>
      <c r="G15" s="163"/>
      <c r="H15" s="43">
        <v>36000</v>
      </c>
      <c r="I15" s="176"/>
      <c r="J15" s="162" t="s">
        <v>62</v>
      </c>
      <c r="K15" s="160"/>
      <c r="L15" s="41" t="s">
        <v>67</v>
      </c>
      <c r="M15" s="9"/>
      <c r="N15" s="126"/>
      <c r="O15" s="142"/>
      <c r="P15" s="126"/>
      <c r="Q15" s="142"/>
      <c r="R15" s="126"/>
      <c r="S15" s="142"/>
      <c r="T15" s="126"/>
      <c r="U15" s="142"/>
      <c r="V15" s="126"/>
      <c r="W15" s="142"/>
      <c r="X15" s="126"/>
      <c r="Y15" s="127"/>
      <c r="Z15" s="127"/>
    </row>
    <row r="16" spans="1:26" ht="21.75" customHeight="1" x14ac:dyDescent="0.2">
      <c r="A16" s="159"/>
      <c r="B16" s="44" t="s">
        <v>51</v>
      </c>
      <c r="C16" s="44" t="s">
        <v>53</v>
      </c>
      <c r="D16" s="44" t="s">
        <v>54</v>
      </c>
      <c r="E16" s="118"/>
      <c r="F16" s="44" t="s">
        <v>51</v>
      </c>
      <c r="G16" s="44" t="s">
        <v>53</v>
      </c>
      <c r="H16" s="45" t="s">
        <v>54</v>
      </c>
      <c r="I16" s="176"/>
      <c r="J16" s="118" t="s">
        <v>63</v>
      </c>
      <c r="K16" s="118" t="s">
        <v>64</v>
      </c>
      <c r="L16" s="41" t="s">
        <v>68</v>
      </c>
      <c r="M16" s="9"/>
      <c r="N16" s="126"/>
      <c r="O16" s="142"/>
      <c r="P16" s="126"/>
      <c r="Q16" s="142"/>
      <c r="R16" s="126"/>
      <c r="S16" s="142"/>
      <c r="T16" s="126"/>
      <c r="U16" s="142"/>
      <c r="V16" s="126"/>
      <c r="W16" s="142"/>
      <c r="X16" s="126"/>
      <c r="Y16" s="127"/>
      <c r="Z16" s="127"/>
    </row>
    <row r="17" spans="1:26" ht="21.75" customHeight="1" x14ac:dyDescent="0.2">
      <c r="A17" s="160"/>
      <c r="B17" s="44" t="s">
        <v>52</v>
      </c>
      <c r="C17" s="46" t="s">
        <v>51</v>
      </c>
      <c r="D17" s="46" t="s">
        <v>55</v>
      </c>
      <c r="E17" s="161"/>
      <c r="F17" s="46" t="s">
        <v>52</v>
      </c>
      <c r="G17" s="46" t="s">
        <v>51</v>
      </c>
      <c r="H17" s="48" t="s">
        <v>55</v>
      </c>
      <c r="I17" s="177"/>
      <c r="J17" s="119"/>
      <c r="K17" s="119"/>
      <c r="L17" s="41" t="s">
        <v>69</v>
      </c>
      <c r="M17" s="148" t="s">
        <v>92</v>
      </c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ht="23.25" customHeight="1" x14ac:dyDescent="0.2">
      <c r="A18" s="49" t="s">
        <v>7</v>
      </c>
      <c r="B18" s="82">
        <v>2919.7730000000001</v>
      </c>
      <c r="C18" s="50"/>
      <c r="D18" s="51"/>
      <c r="E18" s="80"/>
      <c r="F18" s="82">
        <v>1587.328</v>
      </c>
      <c r="G18" s="52"/>
      <c r="H18" s="51"/>
      <c r="I18" s="53"/>
      <c r="J18" s="39"/>
      <c r="K18" s="39">
        <v>6.3</v>
      </c>
      <c r="L18" s="67"/>
      <c r="M18" s="141" t="s">
        <v>79</v>
      </c>
      <c r="N18" s="135" t="s">
        <v>98</v>
      </c>
      <c r="O18" s="135"/>
      <c r="P18" s="135"/>
      <c r="Q18" s="135" t="s">
        <v>107</v>
      </c>
      <c r="R18" s="135"/>
      <c r="S18" s="135"/>
      <c r="T18" s="135" t="s">
        <v>93</v>
      </c>
      <c r="U18" s="135"/>
      <c r="V18" s="135"/>
      <c r="W18" s="137" t="s">
        <v>91</v>
      </c>
      <c r="X18" s="149"/>
      <c r="Y18" s="149"/>
      <c r="Z18" s="149"/>
    </row>
    <row r="19" spans="1:26" ht="23.25" customHeight="1" x14ac:dyDescent="0.2">
      <c r="A19" s="49" t="s">
        <v>8</v>
      </c>
      <c r="B19" s="82">
        <v>2919.8020000000001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2.8999999999996362E-2</v>
      </c>
      <c r="D19" s="51">
        <f t="shared" ref="D19:D42" si="1">IF(C19="","",C19*$D$15)</f>
        <v>1043.999999999869</v>
      </c>
      <c r="E19" s="80"/>
      <c r="F19" s="82">
        <v>1587.348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1.999999999998181E-2</v>
      </c>
      <c r="H19" s="51">
        <f t="shared" ref="H19:H42" si="3">IF(G19="","",G19*$H$15)</f>
        <v>719.99999999934516</v>
      </c>
      <c r="I19" s="53">
        <f t="shared" ref="I19:I42" si="4">IF(H19="","",IF(D19="","",IF(AND(H19=0,D19=0),0,H19/D19)))</f>
        <v>0.68965517241325236</v>
      </c>
      <c r="J19" s="39"/>
      <c r="K19" s="84">
        <v>6.3</v>
      </c>
      <c r="L19" s="67"/>
      <c r="M19" s="132"/>
      <c r="N19" s="136"/>
      <c r="O19" s="136"/>
      <c r="P19" s="136"/>
      <c r="Q19" s="136" t="s">
        <v>108</v>
      </c>
      <c r="R19" s="136"/>
      <c r="S19" s="136"/>
      <c r="T19" s="136"/>
      <c r="U19" s="136"/>
      <c r="V19" s="136"/>
      <c r="W19" s="138"/>
      <c r="X19" s="128"/>
      <c r="Y19" s="128"/>
      <c r="Z19" s="128"/>
    </row>
    <row r="20" spans="1:26" ht="23.25" customHeight="1" x14ac:dyDescent="0.2">
      <c r="A20" s="49" t="s">
        <v>9</v>
      </c>
      <c r="B20" s="82">
        <v>2919.8310000000001</v>
      </c>
      <c r="C20" s="50">
        <f t="shared" si="0"/>
        <v>2.8999999999996362E-2</v>
      </c>
      <c r="D20" s="51">
        <f t="shared" si="1"/>
        <v>1043.999999999869</v>
      </c>
      <c r="E20" s="80"/>
      <c r="F20" s="82">
        <v>1587.367</v>
      </c>
      <c r="G20" s="52">
        <f t="shared" si="2"/>
        <v>1.9000000000005457E-2</v>
      </c>
      <c r="H20" s="51">
        <f t="shared" si="3"/>
        <v>684.00000000019645</v>
      </c>
      <c r="I20" s="53">
        <f t="shared" si="4"/>
        <v>0.65517241379337376</v>
      </c>
      <c r="J20" s="39"/>
      <c r="K20" s="84">
        <v>6.3</v>
      </c>
      <c r="L20" s="67"/>
      <c r="M20" s="132" t="s">
        <v>80</v>
      </c>
      <c r="N20" s="136" t="s">
        <v>99</v>
      </c>
      <c r="O20" s="136"/>
      <c r="P20" s="136"/>
      <c r="Q20" s="136" t="s">
        <v>189</v>
      </c>
      <c r="R20" s="136"/>
      <c r="S20" s="136"/>
      <c r="T20" s="136" t="s">
        <v>94</v>
      </c>
      <c r="U20" s="136"/>
      <c r="V20" s="136"/>
      <c r="W20" s="138"/>
      <c r="X20" s="128"/>
      <c r="Y20" s="128"/>
      <c r="Z20" s="128"/>
    </row>
    <row r="21" spans="1:26" ht="23.25" customHeight="1" x14ac:dyDescent="0.2">
      <c r="A21" s="49" t="s">
        <v>10</v>
      </c>
      <c r="B21" s="82">
        <v>2919.8589999999999</v>
      </c>
      <c r="C21" s="50">
        <f t="shared" si="0"/>
        <v>2.7999999999792635E-2</v>
      </c>
      <c r="D21" s="51">
        <f t="shared" si="1"/>
        <v>1007.9999999925349</v>
      </c>
      <c r="E21" s="80"/>
      <c r="F21" s="82">
        <v>1587.3869999999999</v>
      </c>
      <c r="G21" s="52">
        <f t="shared" si="2"/>
        <v>1.999999999998181E-2</v>
      </c>
      <c r="H21" s="51">
        <f t="shared" si="3"/>
        <v>719.99999999934516</v>
      </c>
      <c r="I21" s="53">
        <f t="shared" si="4"/>
        <v>0.71428571429035459</v>
      </c>
      <c r="J21" s="39"/>
      <c r="K21" s="84">
        <v>6.3</v>
      </c>
      <c r="L21" s="67"/>
      <c r="M21" s="133"/>
      <c r="N21" s="139"/>
      <c r="O21" s="139"/>
      <c r="P21" s="139"/>
      <c r="Q21" s="139"/>
      <c r="R21" s="139"/>
      <c r="S21" s="139"/>
      <c r="T21" s="139"/>
      <c r="U21" s="139"/>
      <c r="V21" s="139"/>
      <c r="W21" s="140"/>
      <c r="X21" s="148"/>
      <c r="Y21" s="148"/>
      <c r="Z21" s="148"/>
    </row>
    <row r="22" spans="1:26" ht="23.25" customHeight="1" x14ac:dyDescent="0.2">
      <c r="A22" s="49" t="s">
        <v>11</v>
      </c>
      <c r="B22" s="82">
        <v>2919.8879999999999</v>
      </c>
      <c r="C22" s="50">
        <f t="shared" si="0"/>
        <v>2.8999999999996362E-2</v>
      </c>
      <c r="D22" s="51">
        <f t="shared" si="1"/>
        <v>1043.999999999869</v>
      </c>
      <c r="E22" s="80"/>
      <c r="F22" s="82">
        <v>1587.4069999999999</v>
      </c>
      <c r="G22" s="52">
        <f t="shared" si="2"/>
        <v>1.999999999998181E-2</v>
      </c>
      <c r="H22" s="51">
        <f t="shared" si="3"/>
        <v>719.99999999934516</v>
      </c>
      <c r="I22" s="53">
        <f t="shared" si="4"/>
        <v>0.68965517241325236</v>
      </c>
      <c r="J22" s="39"/>
      <c r="K22" s="84">
        <v>6.3</v>
      </c>
      <c r="L22" s="67"/>
      <c r="M22" s="9"/>
      <c r="N22" s="143" t="s">
        <v>176</v>
      </c>
      <c r="O22" s="143"/>
      <c r="P22" s="143"/>
      <c r="Q22" s="143" t="s">
        <v>177</v>
      </c>
      <c r="R22" s="143"/>
      <c r="S22" s="143"/>
      <c r="T22" s="143" t="s">
        <v>178</v>
      </c>
      <c r="U22" s="143"/>
      <c r="V22" s="143"/>
      <c r="W22" s="126"/>
      <c r="X22" s="127"/>
      <c r="Y22" s="127"/>
      <c r="Z22" s="127"/>
    </row>
    <row r="23" spans="1:26" ht="23.25" customHeight="1" x14ac:dyDescent="0.2">
      <c r="A23" s="49" t="s">
        <v>12</v>
      </c>
      <c r="B23" s="82">
        <v>2919.9160000000002</v>
      </c>
      <c r="C23" s="50">
        <f t="shared" si="0"/>
        <v>2.8000000000247383E-2</v>
      </c>
      <c r="D23" s="51">
        <f t="shared" si="1"/>
        <v>1008.0000000089058</v>
      </c>
      <c r="E23" s="80"/>
      <c r="F23" s="82">
        <v>1587.4269999999999</v>
      </c>
      <c r="G23" s="52">
        <f t="shared" si="2"/>
        <v>1.999999999998181E-2</v>
      </c>
      <c r="H23" s="51">
        <f t="shared" si="3"/>
        <v>719.99999999934516</v>
      </c>
      <c r="I23" s="53">
        <f t="shared" si="4"/>
        <v>0.71428571427875387</v>
      </c>
      <c r="J23" s="39"/>
      <c r="K23" s="84">
        <v>6.3</v>
      </c>
      <c r="L23" s="67"/>
      <c r="M23" s="9"/>
      <c r="N23" s="143"/>
      <c r="O23" s="143"/>
      <c r="P23" s="143"/>
      <c r="Q23" s="150"/>
      <c r="R23" s="150"/>
      <c r="S23" s="150"/>
      <c r="T23" s="143"/>
      <c r="U23" s="143"/>
      <c r="V23" s="143"/>
      <c r="W23" s="126"/>
      <c r="X23" s="127"/>
      <c r="Y23" s="127"/>
      <c r="Z23" s="127"/>
    </row>
    <row r="24" spans="1:26" ht="23.25" customHeight="1" x14ac:dyDescent="0.2">
      <c r="A24" s="49" t="s">
        <v>13</v>
      </c>
      <c r="B24" s="82">
        <v>2919.9430000000002</v>
      </c>
      <c r="C24" s="50">
        <f t="shared" si="0"/>
        <v>2.7000000000043656E-2</v>
      </c>
      <c r="D24" s="51">
        <f t="shared" si="1"/>
        <v>972.00000000157161</v>
      </c>
      <c r="E24" s="80"/>
      <c r="F24" s="82">
        <v>1587.4459999999999</v>
      </c>
      <c r="G24" s="52">
        <f t="shared" si="2"/>
        <v>1.9000000000005457E-2</v>
      </c>
      <c r="H24" s="51">
        <f t="shared" si="3"/>
        <v>684.00000000019645</v>
      </c>
      <c r="I24" s="53">
        <f t="shared" si="4"/>
        <v>0.70370370370276802</v>
      </c>
      <c r="J24" s="39"/>
      <c r="K24" s="84">
        <v>6.3</v>
      </c>
      <c r="L24" s="67"/>
      <c r="M24" s="9"/>
      <c r="N24" s="143"/>
      <c r="O24" s="143"/>
      <c r="P24" s="143"/>
      <c r="Q24" s="143"/>
      <c r="R24" s="143"/>
      <c r="S24" s="143"/>
      <c r="T24" s="143"/>
      <c r="U24" s="143"/>
      <c r="V24" s="143"/>
      <c r="W24" s="126"/>
      <c r="X24" s="127"/>
      <c r="Y24" s="127"/>
      <c r="Z24" s="127"/>
    </row>
    <row r="25" spans="1:26" ht="23.25" customHeight="1" x14ac:dyDescent="0.2">
      <c r="A25" s="49" t="s">
        <v>14</v>
      </c>
      <c r="B25" s="82">
        <v>2919.97</v>
      </c>
      <c r="C25" s="50">
        <f t="shared" si="0"/>
        <v>2.6999999999588908E-2</v>
      </c>
      <c r="D25" s="51">
        <f t="shared" si="1"/>
        <v>971.9999999852007</v>
      </c>
      <c r="E25" s="80"/>
      <c r="F25" s="82">
        <v>1587.4649999999999</v>
      </c>
      <c r="G25" s="52">
        <f t="shared" si="2"/>
        <v>1.9000000000005457E-2</v>
      </c>
      <c r="H25" s="51">
        <f t="shared" si="3"/>
        <v>684.00000000019645</v>
      </c>
      <c r="I25" s="53">
        <f t="shared" si="4"/>
        <v>0.7037037037146201</v>
      </c>
      <c r="J25" s="39"/>
      <c r="K25" s="84">
        <v>6.3</v>
      </c>
      <c r="L25" s="67"/>
      <c r="M25" s="9"/>
      <c r="N25" s="143"/>
      <c r="O25" s="143"/>
      <c r="P25" s="143"/>
      <c r="Q25" s="143"/>
      <c r="R25" s="143"/>
      <c r="S25" s="143"/>
      <c r="T25" s="143"/>
      <c r="U25" s="143"/>
      <c r="V25" s="143"/>
      <c r="W25" s="126"/>
      <c r="X25" s="127"/>
      <c r="Y25" s="127"/>
      <c r="Z25" s="127"/>
    </row>
    <row r="26" spans="1:26" ht="23.25" customHeight="1" x14ac:dyDescent="0.2">
      <c r="A26" s="49" t="s">
        <v>15</v>
      </c>
      <c r="B26" s="82">
        <v>2919.9969999999998</v>
      </c>
      <c r="C26" s="50">
        <f t="shared" si="0"/>
        <v>2.7000000000043656E-2</v>
      </c>
      <c r="D26" s="51">
        <f t="shared" si="1"/>
        <v>972.00000000157161</v>
      </c>
      <c r="E26" s="80"/>
      <c r="F26" s="82">
        <v>1587.4839999999999</v>
      </c>
      <c r="G26" s="52">
        <f t="shared" si="2"/>
        <v>1.9000000000005457E-2</v>
      </c>
      <c r="H26" s="51">
        <f t="shared" si="3"/>
        <v>684.00000000019645</v>
      </c>
      <c r="I26" s="53">
        <f t="shared" si="4"/>
        <v>0.70370370370276802</v>
      </c>
      <c r="J26" s="39"/>
      <c r="K26" s="80">
        <v>6.2</v>
      </c>
      <c r="L26" s="67"/>
      <c r="M26" s="9"/>
      <c r="N26" s="143"/>
      <c r="O26" s="143"/>
      <c r="P26" s="143"/>
      <c r="Q26" s="143"/>
      <c r="R26" s="143"/>
      <c r="S26" s="143"/>
      <c r="T26" s="143"/>
      <c r="U26" s="143"/>
      <c r="V26" s="143"/>
      <c r="W26" s="126"/>
      <c r="X26" s="127"/>
      <c r="Y26" s="127"/>
      <c r="Z26" s="127"/>
    </row>
    <row r="27" spans="1:26" ht="23.25" customHeight="1" x14ac:dyDescent="0.2">
      <c r="A27" s="49" t="s">
        <v>16</v>
      </c>
      <c r="B27" s="82">
        <v>2920.0239999999999</v>
      </c>
      <c r="C27" s="50">
        <f t="shared" si="0"/>
        <v>2.7000000000043656E-2</v>
      </c>
      <c r="D27" s="51">
        <f t="shared" si="1"/>
        <v>972.00000000157161</v>
      </c>
      <c r="E27" s="80"/>
      <c r="F27" s="82">
        <v>1587.502</v>
      </c>
      <c r="G27" s="52">
        <f t="shared" si="2"/>
        <v>1.8000000000029104E-2</v>
      </c>
      <c r="H27" s="51">
        <f t="shared" si="3"/>
        <v>648.00000000104774</v>
      </c>
      <c r="I27" s="53">
        <f t="shared" si="4"/>
        <v>0.66666666666666663</v>
      </c>
      <c r="J27" s="39"/>
      <c r="K27" s="84">
        <v>6.2</v>
      </c>
      <c r="L27" s="67"/>
      <c r="M27" s="9"/>
      <c r="N27" s="143"/>
      <c r="O27" s="143"/>
      <c r="P27" s="143"/>
      <c r="Q27" s="143"/>
      <c r="R27" s="143"/>
      <c r="S27" s="143"/>
      <c r="T27" s="143"/>
      <c r="U27" s="143"/>
      <c r="V27" s="143"/>
      <c r="W27" s="126"/>
      <c r="X27" s="127"/>
      <c r="Y27" s="127"/>
      <c r="Z27" s="127"/>
    </row>
    <row r="28" spans="1:26" ht="23.25" customHeight="1" x14ac:dyDescent="0.2">
      <c r="A28" s="49" t="s">
        <v>17</v>
      </c>
      <c r="B28" s="82">
        <v>2920.0509999999999</v>
      </c>
      <c r="C28" s="50">
        <f t="shared" si="0"/>
        <v>2.7000000000043656E-2</v>
      </c>
      <c r="D28" s="51">
        <f t="shared" si="1"/>
        <v>972.00000000157161</v>
      </c>
      <c r="E28" s="80"/>
      <c r="F28" s="82">
        <v>1587.52</v>
      </c>
      <c r="G28" s="52">
        <f t="shared" si="2"/>
        <v>1.8000000000029104E-2</v>
      </c>
      <c r="H28" s="51">
        <f t="shared" si="3"/>
        <v>648.00000000104774</v>
      </c>
      <c r="I28" s="53">
        <f t="shared" si="4"/>
        <v>0.66666666666666663</v>
      </c>
      <c r="J28" s="39"/>
      <c r="K28" s="84">
        <v>6.2</v>
      </c>
      <c r="L28" s="67"/>
      <c r="M28" s="9"/>
      <c r="N28" s="143"/>
      <c r="O28" s="143"/>
      <c r="P28" s="143"/>
      <c r="Q28" s="143"/>
      <c r="R28" s="143"/>
      <c r="S28" s="143"/>
      <c r="T28" s="143"/>
      <c r="U28" s="143"/>
      <c r="V28" s="143"/>
      <c r="W28" s="126"/>
      <c r="X28" s="127"/>
      <c r="Y28" s="127"/>
      <c r="Z28" s="127"/>
    </row>
    <row r="29" spans="1:26" ht="23.25" customHeight="1" x14ac:dyDescent="0.2">
      <c r="A29" s="49" t="s">
        <v>18</v>
      </c>
      <c r="B29" s="82">
        <v>2920.0810000000001</v>
      </c>
      <c r="C29" s="50">
        <f t="shared" si="0"/>
        <v>3.0000000000200089E-2</v>
      </c>
      <c r="D29" s="51">
        <f t="shared" si="1"/>
        <v>1080.0000000072032</v>
      </c>
      <c r="E29" s="80"/>
      <c r="F29" s="82">
        <v>1587.539</v>
      </c>
      <c r="G29" s="52">
        <f t="shared" si="2"/>
        <v>1.9000000000005457E-2</v>
      </c>
      <c r="H29" s="51">
        <f t="shared" si="3"/>
        <v>684.00000000019645</v>
      </c>
      <c r="I29" s="53">
        <f t="shared" si="4"/>
        <v>0.63333333332929109</v>
      </c>
      <c r="J29" s="39"/>
      <c r="K29" s="84">
        <v>6.2</v>
      </c>
      <c r="L29" s="67"/>
      <c r="M29" s="134" t="s">
        <v>95</v>
      </c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26" ht="23.25" customHeight="1" x14ac:dyDescent="0.2">
      <c r="A30" s="49" t="s">
        <v>19</v>
      </c>
      <c r="B30" s="82">
        <v>2920.1109999999999</v>
      </c>
      <c r="C30" s="50">
        <f t="shared" si="0"/>
        <v>2.9999999999745341E-2</v>
      </c>
      <c r="D30" s="51">
        <f t="shared" si="1"/>
        <v>1079.9999999908323</v>
      </c>
      <c r="E30" s="80"/>
      <c r="F30" s="82">
        <v>1587.56</v>
      </c>
      <c r="G30" s="52">
        <f t="shared" si="2"/>
        <v>2.0999999999958163E-2</v>
      </c>
      <c r="H30" s="51">
        <f t="shared" si="3"/>
        <v>755.99999999849388</v>
      </c>
      <c r="I30" s="53">
        <f t="shared" si="4"/>
        <v>0.70000000000454743</v>
      </c>
      <c r="J30" s="39"/>
      <c r="K30" s="84">
        <v>6.2</v>
      </c>
      <c r="L30" s="67"/>
      <c r="M30" s="128" t="s">
        <v>97</v>
      </c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23.25" customHeight="1" x14ac:dyDescent="0.2">
      <c r="A31" s="49" t="s">
        <v>20</v>
      </c>
      <c r="B31" s="82">
        <v>2920.1419999999998</v>
      </c>
      <c r="C31" s="50">
        <f t="shared" si="0"/>
        <v>3.0999999999949068E-2</v>
      </c>
      <c r="D31" s="51">
        <f t="shared" si="1"/>
        <v>1115.9999999981665</v>
      </c>
      <c r="E31" s="80"/>
      <c r="F31" s="82">
        <v>1587.58</v>
      </c>
      <c r="G31" s="52">
        <f t="shared" si="2"/>
        <v>1.999999999998181E-2</v>
      </c>
      <c r="H31" s="51">
        <f t="shared" si="3"/>
        <v>719.99999999934516</v>
      </c>
      <c r="I31" s="53">
        <f t="shared" si="4"/>
        <v>0.6451612903230538</v>
      </c>
      <c r="J31" s="39"/>
      <c r="K31" s="84">
        <v>6.2</v>
      </c>
      <c r="L31" s="67"/>
      <c r="M31" s="141" t="s">
        <v>79</v>
      </c>
      <c r="N31" s="135" t="s">
        <v>98</v>
      </c>
      <c r="O31" s="135"/>
      <c r="P31" s="135" t="s">
        <v>100</v>
      </c>
      <c r="Q31" s="135"/>
      <c r="R31" s="135" t="s">
        <v>93</v>
      </c>
      <c r="S31" s="135"/>
      <c r="T31" s="135" t="s">
        <v>103</v>
      </c>
      <c r="U31" s="135"/>
      <c r="V31" s="135" t="s">
        <v>187</v>
      </c>
      <c r="W31" s="135"/>
      <c r="X31" s="135"/>
      <c r="Y31" s="135" t="s">
        <v>91</v>
      </c>
      <c r="Z31" s="137"/>
    </row>
    <row r="32" spans="1:26" ht="23.25" customHeight="1" x14ac:dyDescent="0.2">
      <c r="A32" s="49" t="s">
        <v>21</v>
      </c>
      <c r="B32" s="82">
        <v>2920.1729999999998</v>
      </c>
      <c r="C32" s="50">
        <f t="shared" si="0"/>
        <v>3.0999999999949068E-2</v>
      </c>
      <c r="D32" s="51">
        <f t="shared" si="1"/>
        <v>1115.9999999981665</v>
      </c>
      <c r="E32" s="80"/>
      <c r="F32" s="82">
        <v>1587.6</v>
      </c>
      <c r="G32" s="52">
        <f t="shared" si="2"/>
        <v>1.999999999998181E-2</v>
      </c>
      <c r="H32" s="51">
        <f t="shared" si="3"/>
        <v>719.99999999934516</v>
      </c>
      <c r="I32" s="53">
        <f t="shared" si="4"/>
        <v>0.6451612903230538</v>
      </c>
      <c r="J32" s="39"/>
      <c r="K32" s="84">
        <v>6.2</v>
      </c>
      <c r="L32" s="67"/>
      <c r="M32" s="132"/>
      <c r="N32" s="136"/>
      <c r="O32" s="136"/>
      <c r="P32" s="136" t="s">
        <v>83</v>
      </c>
      <c r="Q32" s="136"/>
      <c r="R32" s="136" t="s">
        <v>102</v>
      </c>
      <c r="S32" s="136"/>
      <c r="T32" s="136" t="s">
        <v>104</v>
      </c>
      <c r="U32" s="136"/>
      <c r="V32" s="136" t="s">
        <v>105</v>
      </c>
      <c r="W32" s="136"/>
      <c r="X32" s="136"/>
      <c r="Y32" s="136"/>
      <c r="Z32" s="138"/>
    </row>
    <row r="33" spans="1:26" ht="23.25" customHeight="1" x14ac:dyDescent="0.2">
      <c r="A33" s="49" t="s">
        <v>22</v>
      </c>
      <c r="B33" s="82">
        <v>2920.203</v>
      </c>
      <c r="C33" s="50">
        <f t="shared" si="0"/>
        <v>3.0000000000200089E-2</v>
      </c>
      <c r="D33" s="51">
        <f t="shared" si="1"/>
        <v>1080.0000000072032</v>
      </c>
      <c r="E33" s="80"/>
      <c r="F33" s="82">
        <v>1587.6210000000001</v>
      </c>
      <c r="G33" s="52">
        <f t="shared" si="2"/>
        <v>2.1000000000185537E-2</v>
      </c>
      <c r="H33" s="51">
        <f t="shared" si="3"/>
        <v>756.00000000667933</v>
      </c>
      <c r="I33" s="53">
        <f t="shared" si="4"/>
        <v>0.70000000000151585</v>
      </c>
      <c r="J33" s="39"/>
      <c r="K33" s="84">
        <v>6.2</v>
      </c>
      <c r="L33" s="67"/>
      <c r="M33" s="132" t="s">
        <v>80</v>
      </c>
      <c r="N33" s="136" t="s">
        <v>99</v>
      </c>
      <c r="O33" s="136"/>
      <c r="P33" s="136" t="s">
        <v>101</v>
      </c>
      <c r="Q33" s="136"/>
      <c r="R33" s="136" t="s">
        <v>69</v>
      </c>
      <c r="S33" s="136"/>
      <c r="T33" s="136" t="s">
        <v>69</v>
      </c>
      <c r="U33" s="136"/>
      <c r="V33" s="136" t="s">
        <v>106</v>
      </c>
      <c r="W33" s="136"/>
      <c r="X33" s="136"/>
      <c r="Y33" s="136"/>
      <c r="Z33" s="138"/>
    </row>
    <row r="34" spans="1:26" ht="23.25" customHeight="1" x14ac:dyDescent="0.2">
      <c r="A34" s="49" t="s">
        <v>23</v>
      </c>
      <c r="B34" s="82">
        <v>2920.2339999999999</v>
      </c>
      <c r="C34" s="50">
        <f t="shared" si="0"/>
        <v>3.0999999999949068E-2</v>
      </c>
      <c r="D34" s="51">
        <f t="shared" si="1"/>
        <v>1115.9999999981665</v>
      </c>
      <c r="E34" s="80"/>
      <c r="F34" s="82">
        <v>1587.6420000000001</v>
      </c>
      <c r="G34" s="52">
        <f t="shared" si="2"/>
        <v>2.0999999999958163E-2</v>
      </c>
      <c r="H34" s="51">
        <f t="shared" si="3"/>
        <v>755.99999999849388</v>
      </c>
      <c r="I34" s="53">
        <f t="shared" si="4"/>
        <v>0.67741935483847304</v>
      </c>
      <c r="J34" s="39"/>
      <c r="K34" s="84">
        <v>6.2</v>
      </c>
      <c r="L34" s="67"/>
      <c r="M34" s="133"/>
      <c r="N34" s="139"/>
      <c r="O34" s="139"/>
      <c r="P34" s="139"/>
      <c r="Q34" s="139"/>
      <c r="R34" s="140"/>
      <c r="S34" s="133"/>
      <c r="T34" s="140"/>
      <c r="U34" s="133"/>
      <c r="V34" s="140"/>
      <c r="W34" s="148"/>
      <c r="X34" s="133"/>
      <c r="Y34" s="139"/>
      <c r="Z34" s="140"/>
    </row>
    <row r="35" spans="1:26" ht="23.25" customHeight="1" x14ac:dyDescent="0.2">
      <c r="A35" s="49" t="s">
        <v>24</v>
      </c>
      <c r="B35" s="82">
        <v>2920.2640000000001</v>
      </c>
      <c r="C35" s="50">
        <f t="shared" si="0"/>
        <v>3.0000000000200089E-2</v>
      </c>
      <c r="D35" s="51">
        <f t="shared" si="1"/>
        <v>1080.0000000072032</v>
      </c>
      <c r="E35" s="80"/>
      <c r="F35" s="82">
        <v>1587.663</v>
      </c>
      <c r="G35" s="52">
        <f t="shared" si="2"/>
        <v>2.0999999999958163E-2</v>
      </c>
      <c r="H35" s="51">
        <f t="shared" si="3"/>
        <v>755.99999999849388</v>
      </c>
      <c r="I35" s="53">
        <f t="shared" si="4"/>
        <v>0.69999999999393669</v>
      </c>
      <c r="J35" s="39"/>
      <c r="K35" s="84">
        <v>6.2</v>
      </c>
      <c r="L35" s="67"/>
      <c r="M35" s="9"/>
      <c r="N35" s="143" t="s">
        <v>172</v>
      </c>
      <c r="O35" s="143"/>
      <c r="P35" s="143">
        <v>0.4</v>
      </c>
      <c r="Q35" s="143"/>
      <c r="R35" s="143">
        <v>270</v>
      </c>
      <c r="S35" s="143"/>
      <c r="T35" s="143"/>
      <c r="U35" s="143"/>
      <c r="V35" s="143"/>
      <c r="W35" s="143"/>
      <c r="X35" s="143"/>
      <c r="Y35" s="143"/>
      <c r="Z35" s="126"/>
    </row>
    <row r="36" spans="1:26" ht="23.25" customHeight="1" x14ac:dyDescent="0.2">
      <c r="A36" s="49" t="s">
        <v>25</v>
      </c>
      <c r="B36" s="82">
        <v>2920.2950000000001</v>
      </c>
      <c r="C36" s="50">
        <f t="shared" si="0"/>
        <v>3.0999999999949068E-2</v>
      </c>
      <c r="D36" s="51">
        <f t="shared" si="1"/>
        <v>1115.9999999981665</v>
      </c>
      <c r="E36" s="80"/>
      <c r="F36" s="82">
        <v>1587.684</v>
      </c>
      <c r="G36" s="52">
        <f t="shared" si="2"/>
        <v>2.0999999999958163E-2</v>
      </c>
      <c r="H36" s="51">
        <f t="shared" si="3"/>
        <v>755.99999999849388</v>
      </c>
      <c r="I36" s="53">
        <f t="shared" si="4"/>
        <v>0.67741935483847304</v>
      </c>
      <c r="J36" s="39"/>
      <c r="K36" s="84">
        <v>6.2</v>
      </c>
      <c r="L36" s="67"/>
      <c r="M36" s="9"/>
      <c r="N36" s="143" t="s">
        <v>173</v>
      </c>
      <c r="O36" s="143"/>
      <c r="P36" s="150">
        <v>6</v>
      </c>
      <c r="Q36" s="150"/>
      <c r="R36" s="143">
        <v>250</v>
      </c>
      <c r="S36" s="143"/>
      <c r="T36" s="143"/>
      <c r="U36" s="143"/>
      <c r="V36" s="143"/>
      <c r="W36" s="143"/>
      <c r="X36" s="143"/>
      <c r="Y36" s="143"/>
      <c r="Z36" s="126"/>
    </row>
    <row r="37" spans="1:26" ht="23.25" customHeight="1" x14ac:dyDescent="0.2">
      <c r="A37" s="49" t="s">
        <v>26</v>
      </c>
      <c r="B37" s="82">
        <v>2920.3249999999998</v>
      </c>
      <c r="C37" s="50">
        <f t="shared" si="0"/>
        <v>2.9999999999745341E-2</v>
      </c>
      <c r="D37" s="51">
        <f t="shared" si="1"/>
        <v>1079.9999999908323</v>
      </c>
      <c r="E37" s="80"/>
      <c r="F37" s="82">
        <v>1587.7049999999999</v>
      </c>
      <c r="G37" s="52">
        <f t="shared" si="2"/>
        <v>2.0999999999958163E-2</v>
      </c>
      <c r="H37" s="51">
        <f t="shared" si="3"/>
        <v>755.99999999849388</v>
      </c>
      <c r="I37" s="53">
        <f t="shared" si="4"/>
        <v>0.70000000000454743</v>
      </c>
      <c r="J37" s="39"/>
      <c r="K37" s="84">
        <v>6.2</v>
      </c>
      <c r="L37" s="67"/>
      <c r="M37" s="9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26"/>
    </row>
    <row r="38" spans="1:26" ht="23.25" customHeight="1" x14ac:dyDescent="0.2">
      <c r="A38" s="49" t="s">
        <v>27</v>
      </c>
      <c r="B38" s="82">
        <v>2920.3560000000002</v>
      </c>
      <c r="C38" s="50">
        <f t="shared" si="0"/>
        <v>3.1000000000403816E-2</v>
      </c>
      <c r="D38" s="51">
        <f t="shared" si="1"/>
        <v>1116.0000000145374</v>
      </c>
      <c r="E38" s="80"/>
      <c r="F38" s="82">
        <v>1587.7260000000001</v>
      </c>
      <c r="G38" s="52">
        <f t="shared" si="2"/>
        <v>2.1000000000185537E-2</v>
      </c>
      <c r="H38" s="51">
        <f t="shared" si="3"/>
        <v>756.00000000667933</v>
      </c>
      <c r="I38" s="53">
        <f t="shared" si="4"/>
        <v>0.67741935483587046</v>
      </c>
      <c r="J38" s="39"/>
      <c r="K38" s="80">
        <v>6.3</v>
      </c>
      <c r="L38" s="67"/>
      <c r="M38" s="9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26"/>
    </row>
    <row r="39" spans="1:26" ht="23.25" customHeight="1" x14ac:dyDescent="0.2">
      <c r="A39" s="49" t="s">
        <v>28</v>
      </c>
      <c r="B39" s="82">
        <v>2920.3870000000002</v>
      </c>
      <c r="C39" s="50">
        <f t="shared" si="0"/>
        <v>3.0999999999949068E-2</v>
      </c>
      <c r="D39" s="51">
        <f t="shared" si="1"/>
        <v>1115.9999999981665</v>
      </c>
      <c r="E39" s="80"/>
      <c r="F39" s="82">
        <v>1587.7470000000001</v>
      </c>
      <c r="G39" s="52">
        <f t="shared" si="2"/>
        <v>2.0999999999958163E-2</v>
      </c>
      <c r="H39" s="51">
        <f t="shared" si="3"/>
        <v>755.99999999849388</v>
      </c>
      <c r="I39" s="53">
        <f t="shared" si="4"/>
        <v>0.67741935483847304</v>
      </c>
      <c r="J39" s="39"/>
      <c r="K39" s="84">
        <v>6.3</v>
      </c>
      <c r="L39" s="67"/>
      <c r="M39" s="9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26"/>
    </row>
    <row r="40" spans="1:26" ht="23.25" customHeight="1" x14ac:dyDescent="0.2">
      <c r="A40" s="49" t="s">
        <v>29</v>
      </c>
      <c r="B40" s="82">
        <v>2920.4180000000001</v>
      </c>
      <c r="C40" s="50">
        <f t="shared" si="0"/>
        <v>3.0999999999949068E-2</v>
      </c>
      <c r="D40" s="51">
        <f t="shared" si="1"/>
        <v>1115.9999999981665</v>
      </c>
      <c r="E40" s="80"/>
      <c r="F40" s="82">
        <v>1587.768</v>
      </c>
      <c r="G40" s="52">
        <f t="shared" si="2"/>
        <v>2.0999999999958163E-2</v>
      </c>
      <c r="H40" s="51">
        <f t="shared" si="3"/>
        <v>755.99999999849388</v>
      </c>
      <c r="I40" s="53">
        <f t="shared" si="4"/>
        <v>0.67741935483847304</v>
      </c>
      <c r="J40" s="39"/>
      <c r="K40" s="84">
        <v>6.3</v>
      </c>
      <c r="L40" s="67"/>
      <c r="M40" s="128" t="s">
        <v>109</v>
      </c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</row>
    <row r="41" spans="1:26" ht="23.25" customHeight="1" x14ac:dyDescent="0.2">
      <c r="A41" s="49" t="s">
        <v>30</v>
      </c>
      <c r="B41" s="82">
        <v>2920.4470000000001</v>
      </c>
      <c r="C41" s="50">
        <f t="shared" si="0"/>
        <v>2.8999999999996362E-2</v>
      </c>
      <c r="D41" s="51">
        <f t="shared" si="1"/>
        <v>1043.999999999869</v>
      </c>
      <c r="E41" s="80"/>
      <c r="F41" s="82">
        <v>1587.789</v>
      </c>
      <c r="G41" s="52">
        <f t="shared" si="2"/>
        <v>2.0999999999958163E-2</v>
      </c>
      <c r="H41" s="51">
        <f t="shared" si="3"/>
        <v>755.99999999849388</v>
      </c>
      <c r="I41" s="53">
        <f t="shared" si="4"/>
        <v>0.72413793103313095</v>
      </c>
      <c r="J41" s="39"/>
      <c r="K41" s="84">
        <v>6.3</v>
      </c>
      <c r="L41" s="67"/>
      <c r="M41" s="141" t="s">
        <v>79</v>
      </c>
      <c r="N41" s="135" t="s">
        <v>98</v>
      </c>
      <c r="O41" s="135"/>
      <c r="P41" s="135" t="s">
        <v>93</v>
      </c>
      <c r="Q41" s="135"/>
      <c r="R41" s="135"/>
      <c r="S41" s="135" t="s">
        <v>111</v>
      </c>
      <c r="T41" s="135" t="s">
        <v>81</v>
      </c>
      <c r="U41" s="135"/>
      <c r="V41" s="135"/>
      <c r="W41" s="135"/>
      <c r="X41" s="135" t="s">
        <v>93</v>
      </c>
      <c r="Y41" s="135"/>
      <c r="Z41" s="137"/>
    </row>
    <row r="42" spans="1:26" ht="23.25" customHeight="1" x14ac:dyDescent="0.2">
      <c r="A42" s="49" t="s">
        <v>31</v>
      </c>
      <c r="B42" s="82">
        <v>2920.4760000000001</v>
      </c>
      <c r="C42" s="50">
        <f t="shared" si="0"/>
        <v>2.8999999999996362E-2</v>
      </c>
      <c r="D42" s="51">
        <f t="shared" si="1"/>
        <v>1043.999999999869</v>
      </c>
      <c r="E42" s="80"/>
      <c r="F42" s="82">
        <v>1587.808</v>
      </c>
      <c r="G42" s="52">
        <f t="shared" si="2"/>
        <v>1.9000000000005457E-2</v>
      </c>
      <c r="H42" s="51">
        <f t="shared" si="3"/>
        <v>684.00000000019645</v>
      </c>
      <c r="I42" s="53">
        <f t="shared" si="4"/>
        <v>0.65517241379337376</v>
      </c>
      <c r="J42" s="39"/>
      <c r="K42" s="84">
        <v>6.3</v>
      </c>
      <c r="L42" s="67"/>
      <c r="M42" s="132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8"/>
    </row>
    <row r="43" spans="1:26" ht="22.5" customHeight="1" x14ac:dyDescent="0.2">
      <c r="A43" s="174" t="s">
        <v>70</v>
      </c>
      <c r="B43" s="174"/>
      <c r="C43" s="174"/>
      <c r="D43" s="51">
        <f>SUM(D18:D42)</f>
        <v>25307.999999999083</v>
      </c>
      <c r="E43" s="39"/>
      <c r="F43" s="55"/>
      <c r="G43" s="61"/>
      <c r="H43" s="51">
        <f>SUM(H18:H42)</f>
        <v>17280.000000000655</v>
      </c>
      <c r="I43" s="53">
        <f>IF(AND(H43=0,D43=0),0,H43/D43)</f>
        <v>0.68278805120915442</v>
      </c>
      <c r="J43" s="39"/>
      <c r="K43" s="39"/>
      <c r="L43" s="67"/>
      <c r="M43" s="132" t="s">
        <v>80</v>
      </c>
      <c r="N43" s="136" t="s">
        <v>99</v>
      </c>
      <c r="O43" s="136"/>
      <c r="P43" s="136" t="s">
        <v>110</v>
      </c>
      <c r="Q43" s="136"/>
      <c r="R43" s="136"/>
      <c r="S43" s="136"/>
      <c r="T43" s="136"/>
      <c r="U43" s="136"/>
      <c r="V43" s="136"/>
      <c r="W43" s="136"/>
      <c r="X43" s="136" t="s">
        <v>110</v>
      </c>
      <c r="Y43" s="136"/>
      <c r="Z43" s="138"/>
    </row>
    <row r="44" spans="1:26" ht="22.5" customHeight="1" x14ac:dyDescent="0.2">
      <c r="A44" s="178" t="s">
        <v>71</v>
      </c>
      <c r="B44" s="178"/>
      <c r="C44" s="178"/>
      <c r="D44" s="39"/>
      <c r="E44" s="39"/>
      <c r="F44" s="55"/>
      <c r="G44" s="39"/>
      <c r="H44" s="39"/>
      <c r="I44" s="39"/>
      <c r="J44" s="39"/>
      <c r="K44" s="39"/>
      <c r="L44" s="67"/>
      <c r="M44" s="133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</row>
    <row r="45" spans="1:26" ht="22.5" customHeight="1" x14ac:dyDescent="0.2">
      <c r="A45" s="65"/>
      <c r="B45" s="68"/>
      <c r="C45" s="68"/>
      <c r="D45" s="68"/>
      <c r="E45" s="68"/>
      <c r="F45" s="68"/>
      <c r="G45" s="68"/>
      <c r="H45" s="68"/>
      <c r="I45" s="68"/>
      <c r="J45" s="69"/>
      <c r="K45" s="69"/>
      <c r="L45" s="69"/>
      <c r="M45" s="9"/>
      <c r="N45" s="126"/>
      <c r="O45" s="142"/>
      <c r="P45" s="126"/>
      <c r="Q45" s="127"/>
      <c r="R45" s="142"/>
      <c r="S45" s="7"/>
      <c r="T45" s="126"/>
      <c r="U45" s="127"/>
      <c r="V45" s="127"/>
      <c r="W45" s="142"/>
      <c r="X45" s="126"/>
      <c r="Y45" s="127"/>
      <c r="Z45" s="127"/>
    </row>
    <row r="46" spans="1:26" ht="22.5" customHeight="1" x14ac:dyDescent="0.2">
      <c r="A46" s="183" t="s">
        <v>72</v>
      </c>
      <c r="B46" s="183"/>
      <c r="C46" s="183"/>
      <c r="D46" s="183"/>
      <c r="E46" s="183"/>
      <c r="F46" s="183"/>
      <c r="G46" s="184" t="s">
        <v>73</v>
      </c>
      <c r="H46" s="184"/>
      <c r="I46" s="184"/>
      <c r="J46" s="184"/>
      <c r="K46" s="184"/>
      <c r="L46" s="184"/>
      <c r="M46" s="9"/>
      <c r="N46" s="126"/>
      <c r="O46" s="142"/>
      <c r="P46" s="126"/>
      <c r="Q46" s="127"/>
      <c r="R46" s="142"/>
      <c r="S46" s="7"/>
      <c r="T46" s="126"/>
      <c r="U46" s="127"/>
      <c r="V46" s="127"/>
      <c r="W46" s="142"/>
      <c r="X46" s="126"/>
      <c r="Y46" s="127"/>
      <c r="Z46" s="127"/>
    </row>
    <row r="47" spans="1:26" ht="22.5" customHeight="1" x14ac:dyDescent="0.2">
      <c r="A47" s="85" t="s">
        <v>383</v>
      </c>
      <c r="B47" s="85"/>
      <c r="C47" s="85"/>
      <c r="D47" s="183" t="s">
        <v>74</v>
      </c>
      <c r="E47" s="183"/>
      <c r="F47" s="183"/>
      <c r="G47" s="68"/>
      <c r="H47" s="68"/>
      <c r="I47" s="68"/>
      <c r="J47" s="68"/>
      <c r="K47" s="68"/>
      <c r="L47" s="68"/>
      <c r="M47" s="9"/>
      <c r="N47" s="126"/>
      <c r="O47" s="142"/>
      <c r="P47" s="126"/>
      <c r="Q47" s="127"/>
      <c r="R47" s="142"/>
      <c r="S47" s="7"/>
      <c r="T47" s="126"/>
      <c r="U47" s="127"/>
      <c r="V47" s="127"/>
      <c r="W47" s="142"/>
      <c r="X47" s="126"/>
      <c r="Y47" s="127"/>
      <c r="Z47" s="127"/>
    </row>
    <row r="48" spans="1:26" ht="22.5" customHeight="1" x14ac:dyDescent="0.2">
      <c r="A48" s="89" t="s">
        <v>75</v>
      </c>
      <c r="B48" s="89"/>
      <c r="C48" s="89"/>
      <c r="D48" s="182" t="s">
        <v>76</v>
      </c>
      <c r="E48" s="182"/>
      <c r="F48" s="182"/>
      <c r="G48" s="65"/>
      <c r="H48" s="65"/>
      <c r="I48" s="65"/>
      <c r="J48" s="65"/>
      <c r="K48" s="65"/>
      <c r="L48" s="65"/>
    </row>
    <row r="49" spans="1:23" ht="22.5" customHeight="1" x14ac:dyDescent="0.2">
      <c r="A49" s="85" t="s">
        <v>384</v>
      </c>
      <c r="B49" s="85"/>
      <c r="C49" s="85"/>
      <c r="D49" s="183" t="s">
        <v>74</v>
      </c>
      <c r="E49" s="183"/>
      <c r="F49" s="183"/>
      <c r="G49" s="65"/>
      <c r="H49" s="169" t="s">
        <v>191</v>
      </c>
      <c r="I49" s="169"/>
      <c r="J49" s="169"/>
      <c r="K49" s="183" t="s">
        <v>77</v>
      </c>
      <c r="L49" s="183"/>
      <c r="N49" s="91" t="s">
        <v>150</v>
      </c>
      <c r="O49" s="91"/>
      <c r="P49" s="91"/>
      <c r="Q49" s="90" t="s">
        <v>382</v>
      </c>
      <c r="R49" s="90"/>
      <c r="S49" s="90"/>
      <c r="T49" s="90"/>
      <c r="U49" s="90"/>
      <c r="V49" s="90"/>
      <c r="W49" s="1"/>
    </row>
    <row r="50" spans="1:23" ht="22.5" customHeight="1" x14ac:dyDescent="0.2">
      <c r="A50" s="89" t="s">
        <v>75</v>
      </c>
      <c r="B50" s="89"/>
      <c r="C50" s="89"/>
      <c r="D50" s="182" t="s">
        <v>76</v>
      </c>
      <c r="E50" s="182"/>
      <c r="F50" s="182"/>
      <c r="G50" s="65"/>
      <c r="H50" s="182" t="s">
        <v>75</v>
      </c>
      <c r="I50" s="182"/>
      <c r="J50" s="182"/>
      <c r="K50" s="182" t="s">
        <v>76</v>
      </c>
      <c r="L50" s="182"/>
      <c r="S50" s="86" t="s">
        <v>76</v>
      </c>
      <c r="T50" s="86"/>
    </row>
    <row r="51" spans="1:23" ht="20.100000000000001" customHeight="1" x14ac:dyDescent="0.2">
      <c r="A51" s="85" t="s">
        <v>381</v>
      </c>
      <c r="B51" s="85"/>
      <c r="C51" s="85"/>
      <c r="D51" s="183" t="s">
        <v>74</v>
      </c>
      <c r="E51" s="183"/>
      <c r="F51" s="183"/>
      <c r="G51" s="65"/>
      <c r="H51" s="65"/>
      <c r="I51" s="65"/>
      <c r="J51" s="65"/>
      <c r="K51" s="65"/>
      <c r="L51" s="65"/>
    </row>
    <row r="52" spans="1:23" ht="20.100000000000001" customHeight="1" x14ac:dyDescent="0.2">
      <c r="A52" s="89" t="s">
        <v>75</v>
      </c>
      <c r="B52" s="89"/>
      <c r="C52" s="89"/>
      <c r="D52" s="182" t="s">
        <v>76</v>
      </c>
      <c r="E52" s="182"/>
      <c r="F52" s="182"/>
      <c r="G52" s="64"/>
      <c r="H52" s="64"/>
      <c r="I52" s="65"/>
      <c r="J52" s="65"/>
      <c r="K52" s="65"/>
      <c r="L52" s="65"/>
    </row>
  </sheetData>
  <mergeCells count="258">
    <mergeCell ref="A10:D10"/>
    <mergeCell ref="E10:G10"/>
    <mergeCell ref="D13:E13"/>
    <mergeCell ref="A46:F46"/>
    <mergeCell ref="A44:C44"/>
    <mergeCell ref="G1:H2"/>
    <mergeCell ref="J16:J17"/>
    <mergeCell ref="K16:K17"/>
    <mergeCell ref="A13:A17"/>
    <mergeCell ref="E16:E17"/>
    <mergeCell ref="B15:C15"/>
    <mergeCell ref="D15:E15"/>
    <mergeCell ref="A43:C43"/>
    <mergeCell ref="N10:O10"/>
    <mergeCell ref="N11:O11"/>
    <mergeCell ref="P7:Q7"/>
    <mergeCell ref="P8:Q8"/>
    <mergeCell ref="P9:Q9"/>
    <mergeCell ref="P10:Q10"/>
    <mergeCell ref="N8:O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X7:Z7"/>
    <mergeCell ref="X8:Z8"/>
    <mergeCell ref="N9:O9"/>
    <mergeCell ref="T7:U7"/>
    <mergeCell ref="N7:O7"/>
    <mergeCell ref="V7:W7"/>
    <mergeCell ref="P11:Q11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N16:O16"/>
    <mergeCell ref="N12:O12"/>
    <mergeCell ref="N13:O13"/>
    <mergeCell ref="I13:I17"/>
    <mergeCell ref="J13:K13"/>
    <mergeCell ref="J14:K14"/>
    <mergeCell ref="J15:K15"/>
    <mergeCell ref="A12:L12"/>
    <mergeCell ref="F13:G13"/>
    <mergeCell ref="B14:C14"/>
    <mergeCell ref="D14:E14"/>
    <mergeCell ref="B13:C13"/>
    <mergeCell ref="F14:G14"/>
    <mergeCell ref="V8:W8"/>
    <mergeCell ref="V9:W9"/>
    <mergeCell ref="V10:W10"/>
    <mergeCell ref="R7:S7"/>
    <mergeCell ref="R8:S8"/>
    <mergeCell ref="R9:S9"/>
    <mergeCell ref="R10:S10"/>
    <mergeCell ref="T8:U8"/>
    <mergeCell ref="T9:U9"/>
    <mergeCell ref="T10:U10"/>
    <mergeCell ref="M31:M32"/>
    <mergeCell ref="T33:U33"/>
    <mergeCell ref="R31:S31"/>
    <mergeCell ref="R32:S32"/>
    <mergeCell ref="Q19:S19"/>
    <mergeCell ref="Q20:S20"/>
    <mergeCell ref="R16:S16"/>
    <mergeCell ref="V15:W15"/>
    <mergeCell ref="V16:W16"/>
    <mergeCell ref="T16:U16"/>
    <mergeCell ref="P16:Q16"/>
    <mergeCell ref="M17:Z17"/>
    <mergeCell ref="W18:Z21"/>
    <mergeCell ref="N18:P19"/>
    <mergeCell ref="W22:Z22"/>
    <mergeCell ref="T20:V21"/>
    <mergeCell ref="Q21:S21"/>
    <mergeCell ref="N22:P22"/>
    <mergeCell ref="M18:M19"/>
    <mergeCell ref="M20:M21"/>
    <mergeCell ref="Q22:S22"/>
    <mergeCell ref="T22:V22"/>
    <mergeCell ref="Q18:S18"/>
    <mergeCell ref="N20:P21"/>
    <mergeCell ref="N31:O32"/>
    <mergeCell ref="N33:O34"/>
    <mergeCell ref="P31:Q31"/>
    <mergeCell ref="P32:Q32"/>
    <mergeCell ref="P33:Q33"/>
    <mergeCell ref="P34:Q34"/>
    <mergeCell ref="N28:P28"/>
    <mergeCell ref="Q28:S28"/>
    <mergeCell ref="N23:P23"/>
    <mergeCell ref="N27:P27"/>
    <mergeCell ref="Q27:S27"/>
    <mergeCell ref="N26:P26"/>
    <mergeCell ref="N25:P25"/>
    <mergeCell ref="Q25:S25"/>
    <mergeCell ref="Q23:S23"/>
    <mergeCell ref="T26:V26"/>
    <mergeCell ref="N24:P24"/>
    <mergeCell ref="Q24:S24"/>
    <mergeCell ref="T28:V28"/>
    <mergeCell ref="W28:Z28"/>
    <mergeCell ref="T24:V24"/>
    <mergeCell ref="X9:Z9"/>
    <mergeCell ref="X10:Z10"/>
    <mergeCell ref="X11:Z11"/>
    <mergeCell ref="X12:Z12"/>
    <mergeCell ref="X13:Z13"/>
    <mergeCell ref="X14:Z14"/>
    <mergeCell ref="X15:Z15"/>
    <mergeCell ref="X16:Z16"/>
    <mergeCell ref="W26:Z26"/>
    <mergeCell ref="W23:Z23"/>
    <mergeCell ref="W24:Z24"/>
    <mergeCell ref="W25:Z25"/>
    <mergeCell ref="T18:V19"/>
    <mergeCell ref="V14:W14"/>
    <mergeCell ref="V11:W11"/>
    <mergeCell ref="V12:W12"/>
    <mergeCell ref="N14:O14"/>
    <mergeCell ref="N15:O15"/>
    <mergeCell ref="V13:W13"/>
    <mergeCell ref="T11:U11"/>
    <mergeCell ref="T12:U12"/>
    <mergeCell ref="T13:U13"/>
    <mergeCell ref="T27:V27"/>
    <mergeCell ref="W27:Z27"/>
    <mergeCell ref="T25:V25"/>
    <mergeCell ref="Y35:Z35"/>
    <mergeCell ref="N36:O36"/>
    <mergeCell ref="P36:Q36"/>
    <mergeCell ref="R36:S36"/>
    <mergeCell ref="T36:U36"/>
    <mergeCell ref="V36:X36"/>
    <mergeCell ref="Y36:Z36"/>
    <mergeCell ref="R34:S34"/>
    <mergeCell ref="T34:U34"/>
    <mergeCell ref="V34:X34"/>
    <mergeCell ref="N35:O35"/>
    <mergeCell ref="P35:Q35"/>
    <mergeCell ref="R35:S35"/>
    <mergeCell ref="T35:U35"/>
    <mergeCell ref="V35:X35"/>
    <mergeCell ref="T23:V23"/>
    <mergeCell ref="Q26:S26"/>
    <mergeCell ref="V37:X37"/>
    <mergeCell ref="Y37:Z37"/>
    <mergeCell ref="V38:X38"/>
    <mergeCell ref="Y38:Z38"/>
    <mergeCell ref="X41:Z42"/>
    <mergeCell ref="X43:Z44"/>
    <mergeCell ref="N37:O37"/>
    <mergeCell ref="P37:Q37"/>
    <mergeCell ref="R37:S37"/>
    <mergeCell ref="T37:U37"/>
    <mergeCell ref="N38:O38"/>
    <mergeCell ref="P38:Q38"/>
    <mergeCell ref="R38:S38"/>
    <mergeCell ref="T38:U38"/>
    <mergeCell ref="X45:Z45"/>
    <mergeCell ref="X46:Z46"/>
    <mergeCell ref="X47:Z47"/>
    <mergeCell ref="S50:T50"/>
    <mergeCell ref="N39:O39"/>
    <mergeCell ref="P39:Q39"/>
    <mergeCell ref="N41:O42"/>
    <mergeCell ref="P41:R42"/>
    <mergeCell ref="M40:Z40"/>
    <mergeCell ref="M43:M44"/>
    <mergeCell ref="T47:W47"/>
    <mergeCell ref="N43:O44"/>
    <mergeCell ref="P43:R44"/>
    <mergeCell ref="P46:R46"/>
    <mergeCell ref="P47:R47"/>
    <mergeCell ref="N45:O45"/>
    <mergeCell ref="R39:S39"/>
    <mergeCell ref="T39:U39"/>
    <mergeCell ref="V39:X39"/>
    <mergeCell ref="Y39:Z39"/>
    <mergeCell ref="S41:S44"/>
    <mergeCell ref="T41:W44"/>
    <mergeCell ref="M41:M42"/>
    <mergeCell ref="Q49:V49"/>
    <mergeCell ref="N49:P49"/>
    <mergeCell ref="P45:R45"/>
    <mergeCell ref="A51:C51"/>
    <mergeCell ref="D51:F51"/>
    <mergeCell ref="N46:O46"/>
    <mergeCell ref="N47:O47"/>
    <mergeCell ref="T45:W45"/>
    <mergeCell ref="T46:W46"/>
    <mergeCell ref="H49:J49"/>
    <mergeCell ref="K49:L49"/>
    <mergeCell ref="A48:C48"/>
    <mergeCell ref="A49:C49"/>
    <mergeCell ref="A50:C50"/>
    <mergeCell ref="D50:F50"/>
    <mergeCell ref="D48:F48"/>
    <mergeCell ref="A47:C47"/>
    <mergeCell ref="D47:F47"/>
    <mergeCell ref="G46:L46"/>
    <mergeCell ref="A52:C52"/>
    <mergeCell ref="D52:F52"/>
    <mergeCell ref="I1:L2"/>
    <mergeCell ref="G5:H6"/>
    <mergeCell ref="I5:L6"/>
    <mergeCell ref="H10:L10"/>
    <mergeCell ref="F15:G15"/>
    <mergeCell ref="H50:J50"/>
    <mergeCell ref="K50:L50"/>
    <mergeCell ref="D49:F49"/>
    <mergeCell ref="A7:L7"/>
    <mergeCell ref="I11:L11"/>
    <mergeCell ref="A8:L8"/>
    <mergeCell ref="A1:F1"/>
    <mergeCell ref="A2:F2"/>
    <mergeCell ref="A3:F3"/>
    <mergeCell ref="A4:F4"/>
    <mergeCell ref="A5:F5"/>
    <mergeCell ref="A6:F6"/>
    <mergeCell ref="A9:L9"/>
    <mergeCell ref="G3:H4"/>
    <mergeCell ref="I3:L4"/>
    <mergeCell ref="A11:D11"/>
    <mergeCell ref="E11:H11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5" orientation="portrait" horizontalDpi="180" verticalDpi="180" r:id="rId1"/>
  <headerFooter alignWithMargins="0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Z52"/>
  <sheetViews>
    <sheetView view="pageBreakPreview" topLeftCell="A16" zoomScale="75" zoomScaleNormal="50" zoomScaleSheetLayoutView="75" workbookViewId="0">
      <selection activeCell="K18" sqref="K18:K42"/>
    </sheetView>
  </sheetViews>
  <sheetFormatPr defaultRowHeight="18.75" x14ac:dyDescent="0.2"/>
  <cols>
    <col min="1" max="1" width="11.140625" style="2" customWidth="1"/>
    <col min="2" max="2" width="13.7109375" style="2" customWidth="1"/>
    <col min="3" max="3" width="12.140625" style="2" customWidth="1"/>
    <col min="4" max="4" width="13.85546875" style="2" customWidth="1"/>
    <col min="5" max="5" width="5.42578125" style="2" customWidth="1"/>
    <col min="6" max="6" width="12.5703125" style="2" customWidth="1"/>
    <col min="7" max="7" width="13.425781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6.42578125" style="2" customWidth="1"/>
    <col min="13" max="26" width="10.28515625" style="2" customWidth="1"/>
    <col min="27" max="16384" width="9.140625" style="2"/>
  </cols>
  <sheetData>
    <row r="1" spans="1:26" ht="21.75" customHeight="1" x14ac:dyDescent="0.2">
      <c r="A1" s="103" t="s">
        <v>157</v>
      </c>
      <c r="B1" s="103"/>
      <c r="C1" s="103"/>
      <c r="D1" s="103"/>
      <c r="E1" s="103"/>
      <c r="F1" s="103"/>
      <c r="G1" s="107" t="s">
        <v>154</v>
      </c>
      <c r="H1" s="107"/>
      <c r="I1" s="103" t="s">
        <v>160</v>
      </c>
      <c r="J1" s="103"/>
      <c r="K1" s="103"/>
      <c r="L1" s="103"/>
      <c r="M1" s="128" t="s">
        <v>96</v>
      </c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ht="21.75" customHeight="1" x14ac:dyDescent="0.2">
      <c r="A2" s="105" t="s">
        <v>45</v>
      </c>
      <c r="B2" s="105"/>
      <c r="C2" s="105"/>
      <c r="D2" s="105"/>
      <c r="E2" s="105"/>
      <c r="F2" s="105"/>
      <c r="G2" s="107"/>
      <c r="H2" s="107"/>
      <c r="I2" s="103"/>
      <c r="J2" s="103"/>
      <c r="K2" s="103"/>
      <c r="L2" s="103"/>
      <c r="M2" s="128" t="s">
        <v>78</v>
      </c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21.75" customHeight="1" x14ac:dyDescent="0.2">
      <c r="A3" s="103" t="s">
        <v>158</v>
      </c>
      <c r="B3" s="104"/>
      <c r="C3" s="104"/>
      <c r="D3" s="104"/>
      <c r="E3" s="104"/>
      <c r="F3" s="104"/>
      <c r="G3" s="107" t="s">
        <v>155</v>
      </c>
      <c r="H3" s="107"/>
      <c r="I3" s="103" t="s">
        <v>216</v>
      </c>
      <c r="J3" s="103"/>
      <c r="K3" s="103"/>
      <c r="L3" s="103"/>
      <c r="M3" s="141" t="s">
        <v>79</v>
      </c>
      <c r="N3" s="137" t="s">
        <v>81</v>
      </c>
      <c r="O3" s="141"/>
      <c r="P3" s="137" t="s">
        <v>65</v>
      </c>
      <c r="Q3" s="141"/>
      <c r="R3" s="137" t="s">
        <v>82</v>
      </c>
      <c r="S3" s="141"/>
      <c r="T3" s="137" t="s">
        <v>85</v>
      </c>
      <c r="U3" s="141"/>
      <c r="V3" s="137" t="s">
        <v>87</v>
      </c>
      <c r="W3" s="141"/>
      <c r="X3" s="144" t="s">
        <v>91</v>
      </c>
      <c r="Y3" s="145"/>
      <c r="Z3" s="145"/>
    </row>
    <row r="4" spans="1:26" ht="29.25" customHeight="1" x14ac:dyDescent="0.2">
      <c r="A4" s="105" t="s">
        <v>46</v>
      </c>
      <c r="B4" s="105"/>
      <c r="C4" s="105"/>
      <c r="D4" s="105"/>
      <c r="E4" s="105"/>
      <c r="F4" s="105"/>
      <c r="G4" s="107"/>
      <c r="H4" s="107"/>
      <c r="I4" s="103"/>
      <c r="J4" s="103"/>
      <c r="K4" s="103"/>
      <c r="L4" s="103"/>
      <c r="M4" s="132"/>
      <c r="N4" s="138"/>
      <c r="O4" s="132"/>
      <c r="P4" s="138"/>
      <c r="Q4" s="132"/>
      <c r="R4" s="138" t="s">
        <v>83</v>
      </c>
      <c r="S4" s="132"/>
      <c r="T4" s="138" t="s">
        <v>86</v>
      </c>
      <c r="U4" s="132"/>
      <c r="V4" s="138" t="s">
        <v>88</v>
      </c>
      <c r="W4" s="132"/>
      <c r="X4" s="144"/>
      <c r="Y4" s="145"/>
      <c r="Z4" s="145"/>
    </row>
    <row r="5" spans="1:26" ht="21.75" customHeight="1" x14ac:dyDescent="0.2">
      <c r="A5" s="103" t="s">
        <v>186</v>
      </c>
      <c r="B5" s="104"/>
      <c r="C5" s="104"/>
      <c r="D5" s="104"/>
      <c r="E5" s="104"/>
      <c r="F5" s="104"/>
      <c r="G5" s="107" t="s">
        <v>156</v>
      </c>
      <c r="H5" s="107"/>
      <c r="I5" s="103" t="s">
        <v>217</v>
      </c>
      <c r="J5" s="103"/>
      <c r="K5" s="103"/>
      <c r="L5" s="103"/>
      <c r="M5" s="132" t="s">
        <v>80</v>
      </c>
      <c r="N5" s="138"/>
      <c r="O5" s="132"/>
      <c r="P5" s="138" t="s">
        <v>190</v>
      </c>
      <c r="Q5" s="132"/>
      <c r="R5" s="146" t="s">
        <v>84</v>
      </c>
      <c r="S5" s="147"/>
      <c r="T5" s="146" t="s">
        <v>84</v>
      </c>
      <c r="U5" s="147"/>
      <c r="V5" s="138" t="s">
        <v>89</v>
      </c>
      <c r="W5" s="132"/>
      <c r="X5" s="144"/>
      <c r="Y5" s="145"/>
      <c r="Z5" s="145"/>
    </row>
    <row r="6" spans="1:26" ht="21.75" customHeight="1" x14ac:dyDescent="0.2">
      <c r="A6" s="105" t="s">
        <v>47</v>
      </c>
      <c r="B6" s="105"/>
      <c r="C6" s="105"/>
      <c r="D6" s="105"/>
      <c r="E6" s="105"/>
      <c r="F6" s="105"/>
      <c r="G6" s="107"/>
      <c r="H6" s="107"/>
      <c r="I6" s="103"/>
      <c r="J6" s="103"/>
      <c r="K6" s="103"/>
      <c r="L6" s="103"/>
      <c r="M6" s="133"/>
      <c r="N6" s="140"/>
      <c r="O6" s="133"/>
      <c r="P6" s="140"/>
      <c r="Q6" s="133"/>
      <c r="R6" s="140"/>
      <c r="S6" s="133"/>
      <c r="T6" s="140"/>
      <c r="U6" s="133"/>
      <c r="V6" s="140" t="s">
        <v>90</v>
      </c>
      <c r="W6" s="133"/>
      <c r="X6" s="144"/>
      <c r="Y6" s="145"/>
      <c r="Z6" s="145"/>
    </row>
    <row r="7" spans="1:26" ht="21.75" customHeight="1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9"/>
      <c r="N7" s="126"/>
      <c r="O7" s="142"/>
      <c r="P7" s="126"/>
      <c r="Q7" s="142"/>
      <c r="R7" s="126"/>
      <c r="S7" s="142"/>
      <c r="T7" s="126"/>
      <c r="U7" s="142"/>
      <c r="V7" s="126"/>
      <c r="W7" s="142"/>
      <c r="X7" s="126"/>
      <c r="Y7" s="127"/>
      <c r="Z7" s="127"/>
    </row>
    <row r="8" spans="1:26" ht="22.5" customHeight="1" x14ac:dyDescent="0.2">
      <c r="A8" s="131" t="s">
        <v>48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9"/>
      <c r="N8" s="126"/>
      <c r="O8" s="142"/>
      <c r="P8" s="126"/>
      <c r="Q8" s="142"/>
      <c r="R8" s="126"/>
      <c r="S8" s="142"/>
      <c r="T8" s="126"/>
      <c r="U8" s="142"/>
      <c r="V8" s="126"/>
      <c r="W8" s="142"/>
      <c r="X8" s="126"/>
      <c r="Y8" s="127"/>
      <c r="Z8" s="127"/>
    </row>
    <row r="9" spans="1:26" ht="22.5" customHeight="1" x14ac:dyDescent="0.2">
      <c r="A9" s="120" t="s">
        <v>49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9"/>
      <c r="N9" s="126"/>
      <c r="O9" s="142"/>
      <c r="P9" s="126"/>
      <c r="Q9" s="142"/>
      <c r="R9" s="126"/>
      <c r="S9" s="142"/>
      <c r="T9" s="126"/>
      <c r="U9" s="142"/>
      <c r="V9" s="126"/>
      <c r="W9" s="142"/>
      <c r="X9" s="126"/>
      <c r="Y9" s="127"/>
      <c r="Z9" s="127"/>
    </row>
    <row r="10" spans="1:26" ht="22.5" customHeight="1" x14ac:dyDescent="0.2">
      <c r="A10" s="117" t="s">
        <v>112</v>
      </c>
      <c r="B10" s="117"/>
      <c r="C10" s="117"/>
      <c r="D10" s="117"/>
      <c r="E10" s="125" t="s">
        <v>378</v>
      </c>
      <c r="F10" s="125"/>
      <c r="G10" s="125"/>
      <c r="H10" s="106" t="s">
        <v>379</v>
      </c>
      <c r="I10" s="106"/>
      <c r="J10" s="106"/>
      <c r="K10" s="106"/>
      <c r="L10" s="106"/>
      <c r="M10" s="9"/>
      <c r="N10" s="126"/>
      <c r="O10" s="142"/>
      <c r="P10" s="126"/>
      <c r="Q10" s="142"/>
      <c r="R10" s="126"/>
      <c r="S10" s="142"/>
      <c r="T10" s="126"/>
      <c r="U10" s="142"/>
      <c r="V10" s="126"/>
      <c r="W10" s="142"/>
      <c r="X10" s="126"/>
      <c r="Y10" s="127"/>
      <c r="Z10" s="127"/>
    </row>
    <row r="11" spans="1:26" ht="22.5" customHeight="1" x14ac:dyDescent="0.2">
      <c r="A11" s="117" t="s">
        <v>113</v>
      </c>
      <c r="B11" s="117"/>
      <c r="C11" s="117"/>
      <c r="D11" s="117"/>
      <c r="E11" s="124" t="s">
        <v>229</v>
      </c>
      <c r="F11" s="124"/>
      <c r="G11" s="124"/>
      <c r="H11" s="124"/>
      <c r="I11" s="106" t="s">
        <v>114</v>
      </c>
      <c r="J11" s="106"/>
      <c r="K11" s="106"/>
      <c r="L11" s="106"/>
      <c r="M11" s="9"/>
      <c r="N11" s="126"/>
      <c r="O11" s="142"/>
      <c r="P11" s="126"/>
      <c r="Q11" s="142"/>
      <c r="R11" s="126"/>
      <c r="S11" s="142"/>
      <c r="T11" s="126"/>
      <c r="U11" s="142"/>
      <c r="V11" s="126"/>
      <c r="W11" s="142"/>
      <c r="X11" s="126"/>
      <c r="Y11" s="127"/>
      <c r="Z11" s="127"/>
    </row>
    <row r="12" spans="1:26" ht="21.75" customHeight="1" x14ac:dyDescent="0.2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9"/>
      <c r="N12" s="126"/>
      <c r="O12" s="142"/>
      <c r="P12" s="126"/>
      <c r="Q12" s="142"/>
      <c r="R12" s="126"/>
      <c r="S12" s="142"/>
      <c r="T12" s="126"/>
      <c r="U12" s="142"/>
      <c r="V12" s="126"/>
      <c r="W12" s="142"/>
      <c r="X12" s="126"/>
      <c r="Y12" s="127"/>
      <c r="Z12" s="127"/>
    </row>
    <row r="13" spans="1:26" ht="21.75" customHeight="1" x14ac:dyDescent="0.2">
      <c r="A13" s="158" t="s">
        <v>50</v>
      </c>
      <c r="B13" s="166" t="s">
        <v>56</v>
      </c>
      <c r="C13" s="167"/>
      <c r="D13" s="172" t="s">
        <v>198</v>
      </c>
      <c r="E13" s="173"/>
      <c r="F13" s="166" t="s">
        <v>59</v>
      </c>
      <c r="G13" s="167"/>
      <c r="H13" s="40" t="s">
        <v>198</v>
      </c>
      <c r="I13" s="175" t="s">
        <v>5</v>
      </c>
      <c r="J13" s="166" t="s">
        <v>60</v>
      </c>
      <c r="K13" s="158"/>
      <c r="L13" s="41" t="s">
        <v>65</v>
      </c>
      <c r="M13" s="9"/>
      <c r="N13" s="126"/>
      <c r="O13" s="142"/>
      <c r="P13" s="126"/>
      <c r="Q13" s="142"/>
      <c r="R13" s="126"/>
      <c r="S13" s="142"/>
      <c r="T13" s="126"/>
      <c r="U13" s="142"/>
      <c r="V13" s="126"/>
      <c r="W13" s="142"/>
      <c r="X13" s="126"/>
      <c r="Y13" s="127"/>
      <c r="Z13" s="127"/>
    </row>
    <row r="14" spans="1:26" ht="21.75" customHeight="1" x14ac:dyDescent="0.2">
      <c r="A14" s="159"/>
      <c r="B14" s="170" t="s">
        <v>57</v>
      </c>
      <c r="C14" s="171"/>
      <c r="D14" s="179" t="s">
        <v>203</v>
      </c>
      <c r="E14" s="180"/>
      <c r="F14" s="170" t="s">
        <v>57</v>
      </c>
      <c r="G14" s="171"/>
      <c r="H14" s="42" t="s">
        <v>203</v>
      </c>
      <c r="I14" s="176"/>
      <c r="J14" s="170" t="s">
        <v>61</v>
      </c>
      <c r="K14" s="159"/>
      <c r="L14" s="41" t="s">
        <v>66</v>
      </c>
      <c r="M14" s="9"/>
      <c r="N14" s="126"/>
      <c r="O14" s="142"/>
      <c r="P14" s="126"/>
      <c r="Q14" s="142"/>
      <c r="R14" s="126"/>
      <c r="S14" s="142"/>
      <c r="T14" s="126"/>
      <c r="U14" s="142"/>
      <c r="V14" s="126"/>
      <c r="W14" s="142"/>
      <c r="X14" s="126"/>
      <c r="Y14" s="127"/>
      <c r="Z14" s="127"/>
    </row>
    <row r="15" spans="1:26" ht="21.75" customHeight="1" x14ac:dyDescent="0.2">
      <c r="A15" s="159"/>
      <c r="B15" s="162" t="s">
        <v>58</v>
      </c>
      <c r="C15" s="163"/>
      <c r="D15" s="164">
        <v>36000</v>
      </c>
      <c r="E15" s="165"/>
      <c r="F15" s="162" t="s">
        <v>58</v>
      </c>
      <c r="G15" s="163"/>
      <c r="H15" s="43">
        <v>36000</v>
      </c>
      <c r="I15" s="176"/>
      <c r="J15" s="162" t="s">
        <v>62</v>
      </c>
      <c r="K15" s="160"/>
      <c r="L15" s="41" t="s">
        <v>67</v>
      </c>
      <c r="M15" s="9"/>
      <c r="N15" s="126"/>
      <c r="O15" s="142"/>
      <c r="P15" s="126"/>
      <c r="Q15" s="142"/>
      <c r="R15" s="126"/>
      <c r="S15" s="142"/>
      <c r="T15" s="126"/>
      <c r="U15" s="142"/>
      <c r="V15" s="126"/>
      <c r="W15" s="142"/>
      <c r="X15" s="126"/>
      <c r="Y15" s="127"/>
      <c r="Z15" s="127"/>
    </row>
    <row r="16" spans="1:26" ht="21.75" customHeight="1" x14ac:dyDescent="0.2">
      <c r="A16" s="159"/>
      <c r="B16" s="70" t="s">
        <v>51</v>
      </c>
      <c r="C16" s="70" t="s">
        <v>53</v>
      </c>
      <c r="D16" s="70" t="s">
        <v>54</v>
      </c>
      <c r="E16" s="185"/>
      <c r="F16" s="70" t="s">
        <v>51</v>
      </c>
      <c r="G16" s="70" t="s">
        <v>53</v>
      </c>
      <c r="H16" s="45" t="s">
        <v>54</v>
      </c>
      <c r="I16" s="176"/>
      <c r="J16" s="118" t="s">
        <v>63</v>
      </c>
      <c r="K16" s="118" t="s">
        <v>64</v>
      </c>
      <c r="L16" s="41" t="s">
        <v>68</v>
      </c>
      <c r="M16" s="9"/>
      <c r="N16" s="126"/>
      <c r="O16" s="142"/>
      <c r="P16" s="126"/>
      <c r="Q16" s="142"/>
      <c r="R16" s="126"/>
      <c r="S16" s="142"/>
      <c r="T16" s="126"/>
      <c r="U16" s="142"/>
      <c r="V16" s="126"/>
      <c r="W16" s="142"/>
      <c r="X16" s="126"/>
      <c r="Y16" s="127"/>
      <c r="Z16" s="127"/>
    </row>
    <row r="17" spans="1:26" ht="21.75" customHeight="1" x14ac:dyDescent="0.2">
      <c r="A17" s="160"/>
      <c r="B17" s="71" t="s">
        <v>52</v>
      </c>
      <c r="C17" s="71" t="s">
        <v>51</v>
      </c>
      <c r="D17" s="71" t="s">
        <v>55</v>
      </c>
      <c r="E17" s="186"/>
      <c r="F17" s="71" t="s">
        <v>52</v>
      </c>
      <c r="G17" s="70" t="s">
        <v>51</v>
      </c>
      <c r="H17" s="48" t="s">
        <v>55</v>
      </c>
      <c r="I17" s="177"/>
      <c r="J17" s="119"/>
      <c r="K17" s="119"/>
      <c r="L17" s="41" t="s">
        <v>69</v>
      </c>
      <c r="M17" s="148" t="s">
        <v>92</v>
      </c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ht="23.25" customHeight="1" x14ac:dyDescent="0.2">
      <c r="A18" s="49" t="s">
        <v>7</v>
      </c>
      <c r="B18" s="82">
        <v>2903.652</v>
      </c>
      <c r="C18" s="50"/>
      <c r="D18" s="51"/>
      <c r="E18" s="80"/>
      <c r="F18" s="82">
        <v>1832.817</v>
      </c>
      <c r="G18" s="52"/>
      <c r="H18" s="51"/>
      <c r="I18" s="53"/>
      <c r="J18" s="39"/>
      <c r="K18" s="39">
        <v>6</v>
      </c>
      <c r="L18" s="54"/>
      <c r="M18" s="141" t="s">
        <v>79</v>
      </c>
      <c r="N18" s="135" t="s">
        <v>98</v>
      </c>
      <c r="O18" s="135"/>
      <c r="P18" s="135"/>
      <c r="Q18" s="135" t="s">
        <v>107</v>
      </c>
      <c r="R18" s="135"/>
      <c r="S18" s="135"/>
      <c r="T18" s="135" t="s">
        <v>93</v>
      </c>
      <c r="U18" s="135"/>
      <c r="V18" s="135"/>
      <c r="W18" s="137" t="s">
        <v>91</v>
      </c>
      <c r="X18" s="149"/>
      <c r="Y18" s="149"/>
      <c r="Z18" s="149"/>
    </row>
    <row r="19" spans="1:26" ht="23.25" customHeight="1" x14ac:dyDescent="0.2">
      <c r="A19" s="49" t="s">
        <v>8</v>
      </c>
      <c r="B19" s="82">
        <v>2903.692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3.999999999996362E-2</v>
      </c>
      <c r="D19" s="51">
        <f t="shared" ref="D19:D42" si="1">IF(C19="","",C19*$D$15)</f>
        <v>1439.9999999986903</v>
      </c>
      <c r="E19" s="80"/>
      <c r="F19" s="82">
        <v>1832.8440000000001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2.7000000000043656E-2</v>
      </c>
      <c r="H19" s="51">
        <f t="shared" ref="H19:H42" si="3">IF(G19="","",G19*$H$15)</f>
        <v>972.00000000157161</v>
      </c>
      <c r="I19" s="53">
        <f t="shared" ref="I19:I42" si="4">IF(H19="","",IF(D19="","",IF(AND(H19=0,D19=0),0,H19/D19)))</f>
        <v>0.67500000000170535</v>
      </c>
      <c r="J19" s="39"/>
      <c r="K19" s="84">
        <v>6</v>
      </c>
      <c r="L19" s="54"/>
      <c r="M19" s="132"/>
      <c r="N19" s="136"/>
      <c r="O19" s="136"/>
      <c r="P19" s="136"/>
      <c r="Q19" s="136" t="s">
        <v>108</v>
      </c>
      <c r="R19" s="136"/>
      <c r="S19" s="136"/>
      <c r="T19" s="136"/>
      <c r="U19" s="136"/>
      <c r="V19" s="136"/>
      <c r="W19" s="138"/>
      <c r="X19" s="128"/>
      <c r="Y19" s="128"/>
      <c r="Z19" s="128"/>
    </row>
    <row r="20" spans="1:26" ht="23.25" customHeight="1" x14ac:dyDescent="0.2">
      <c r="A20" s="49" t="s">
        <v>9</v>
      </c>
      <c r="B20" s="82">
        <v>2903.7310000000002</v>
      </c>
      <c r="C20" s="50">
        <f t="shared" si="0"/>
        <v>3.9000000000214641E-2</v>
      </c>
      <c r="D20" s="51">
        <f t="shared" si="1"/>
        <v>1404.0000000077271</v>
      </c>
      <c r="E20" s="80"/>
      <c r="F20" s="82">
        <v>1832.87</v>
      </c>
      <c r="G20" s="52">
        <f t="shared" si="2"/>
        <v>2.5999999999839929E-2</v>
      </c>
      <c r="H20" s="51">
        <f t="shared" si="3"/>
        <v>935.99999999423744</v>
      </c>
      <c r="I20" s="53">
        <f t="shared" si="4"/>
        <v>0.66666666665889318</v>
      </c>
      <c r="J20" s="39"/>
      <c r="K20" s="84">
        <v>6</v>
      </c>
      <c r="L20" s="54"/>
      <c r="M20" s="132" t="s">
        <v>80</v>
      </c>
      <c r="N20" s="136" t="s">
        <v>99</v>
      </c>
      <c r="O20" s="136"/>
      <c r="P20" s="136"/>
      <c r="Q20" s="136" t="s">
        <v>189</v>
      </c>
      <c r="R20" s="136"/>
      <c r="S20" s="136"/>
      <c r="T20" s="136" t="s">
        <v>94</v>
      </c>
      <c r="U20" s="136"/>
      <c r="V20" s="136"/>
      <c r="W20" s="138"/>
      <c r="X20" s="128"/>
      <c r="Y20" s="128"/>
      <c r="Z20" s="128"/>
    </row>
    <row r="21" spans="1:26" ht="23.25" customHeight="1" x14ac:dyDescent="0.2">
      <c r="A21" s="49" t="s">
        <v>10</v>
      </c>
      <c r="B21" s="82">
        <v>2903.77</v>
      </c>
      <c r="C21" s="50">
        <f t="shared" si="0"/>
        <v>3.8999999999759893E-2</v>
      </c>
      <c r="D21" s="51">
        <f t="shared" si="1"/>
        <v>1403.9999999913562</v>
      </c>
      <c r="E21" s="80"/>
      <c r="F21" s="82">
        <v>1832.896</v>
      </c>
      <c r="G21" s="52">
        <f t="shared" si="2"/>
        <v>2.6000000000067303E-2</v>
      </c>
      <c r="H21" s="51">
        <f t="shared" si="3"/>
        <v>936.00000000242289</v>
      </c>
      <c r="I21" s="53">
        <f t="shared" si="4"/>
        <v>0.66666666667249674</v>
      </c>
      <c r="J21" s="39"/>
      <c r="K21" s="84">
        <v>6</v>
      </c>
      <c r="L21" s="54"/>
      <c r="M21" s="133"/>
      <c r="N21" s="139"/>
      <c r="O21" s="139"/>
      <c r="P21" s="139"/>
      <c r="Q21" s="139"/>
      <c r="R21" s="139"/>
      <c r="S21" s="139"/>
      <c r="T21" s="139"/>
      <c r="U21" s="139"/>
      <c r="V21" s="139"/>
      <c r="W21" s="140"/>
      <c r="X21" s="148"/>
      <c r="Y21" s="148"/>
      <c r="Z21" s="148"/>
    </row>
    <row r="22" spans="1:26" ht="23.25" customHeight="1" x14ac:dyDescent="0.2">
      <c r="A22" s="49" t="s">
        <v>11</v>
      </c>
      <c r="B22" s="82">
        <v>2903.808</v>
      </c>
      <c r="C22" s="50">
        <f t="shared" si="0"/>
        <v>3.8000000000010914E-2</v>
      </c>
      <c r="D22" s="51">
        <f t="shared" si="1"/>
        <v>1368.0000000003929</v>
      </c>
      <c r="E22" s="80"/>
      <c r="F22" s="82">
        <v>1832.922</v>
      </c>
      <c r="G22" s="52">
        <f t="shared" si="2"/>
        <v>2.6000000000067303E-2</v>
      </c>
      <c r="H22" s="51">
        <f t="shared" si="3"/>
        <v>936.00000000242289</v>
      </c>
      <c r="I22" s="53">
        <f t="shared" si="4"/>
        <v>0.68421052631736412</v>
      </c>
      <c r="J22" s="39"/>
      <c r="K22" s="84">
        <v>6</v>
      </c>
      <c r="L22" s="54"/>
      <c r="M22" s="9"/>
      <c r="N22" s="143" t="s">
        <v>179</v>
      </c>
      <c r="O22" s="143"/>
      <c r="P22" s="143"/>
      <c r="Q22" s="143" t="s">
        <v>180</v>
      </c>
      <c r="R22" s="143"/>
      <c r="S22" s="143"/>
      <c r="T22" s="143" t="s">
        <v>178</v>
      </c>
      <c r="U22" s="143"/>
      <c r="V22" s="143"/>
      <c r="W22" s="126"/>
      <c r="X22" s="127"/>
      <c r="Y22" s="127"/>
      <c r="Z22" s="127"/>
    </row>
    <row r="23" spans="1:26" ht="23.25" customHeight="1" x14ac:dyDescent="0.2">
      <c r="A23" s="49" t="s">
        <v>12</v>
      </c>
      <c r="B23" s="82">
        <v>2903.8449999999998</v>
      </c>
      <c r="C23" s="50">
        <f t="shared" si="0"/>
        <v>3.6999999999807187E-2</v>
      </c>
      <c r="D23" s="51">
        <f t="shared" si="1"/>
        <v>1331.9999999930587</v>
      </c>
      <c r="E23" s="80"/>
      <c r="F23" s="82">
        <v>1832.9480000000001</v>
      </c>
      <c r="G23" s="52">
        <f t="shared" si="2"/>
        <v>2.6000000000067303E-2</v>
      </c>
      <c r="H23" s="51">
        <f t="shared" si="3"/>
        <v>936.00000000242289</v>
      </c>
      <c r="I23" s="53">
        <f t="shared" si="4"/>
        <v>0.70270270270818358</v>
      </c>
      <c r="J23" s="39"/>
      <c r="K23" s="84">
        <v>6</v>
      </c>
      <c r="L23" s="54"/>
      <c r="M23" s="9"/>
      <c r="N23" s="143"/>
      <c r="O23" s="143"/>
      <c r="P23" s="143"/>
      <c r="Q23" s="143"/>
      <c r="R23" s="143"/>
      <c r="S23" s="143"/>
      <c r="T23" s="143"/>
      <c r="U23" s="143"/>
      <c r="V23" s="143"/>
      <c r="W23" s="126"/>
      <c r="X23" s="127"/>
      <c r="Y23" s="127"/>
      <c r="Z23" s="127"/>
    </row>
    <row r="24" spans="1:26" ht="23.25" customHeight="1" x14ac:dyDescent="0.2">
      <c r="A24" s="49" t="s">
        <v>13</v>
      </c>
      <c r="B24" s="82">
        <v>2903.884</v>
      </c>
      <c r="C24" s="50">
        <f t="shared" si="0"/>
        <v>3.9000000000214641E-2</v>
      </c>
      <c r="D24" s="51">
        <f t="shared" si="1"/>
        <v>1404.0000000077271</v>
      </c>
      <c r="E24" s="80"/>
      <c r="F24" s="82">
        <v>1832.9749999999999</v>
      </c>
      <c r="G24" s="52">
        <f t="shared" si="2"/>
        <v>2.6999999999816282E-2</v>
      </c>
      <c r="H24" s="51">
        <f t="shared" si="3"/>
        <v>971.99999999338615</v>
      </c>
      <c r="I24" s="53">
        <f t="shared" si="4"/>
        <v>0.69230769229917144</v>
      </c>
      <c r="J24" s="39"/>
      <c r="K24" s="84">
        <v>6</v>
      </c>
      <c r="L24" s="54"/>
      <c r="M24" s="9"/>
      <c r="N24" s="143"/>
      <c r="O24" s="143"/>
      <c r="P24" s="143"/>
      <c r="Q24" s="143"/>
      <c r="R24" s="143"/>
      <c r="S24" s="143"/>
      <c r="T24" s="143"/>
      <c r="U24" s="143"/>
      <c r="V24" s="143"/>
      <c r="W24" s="126"/>
      <c r="X24" s="127"/>
      <c r="Y24" s="127"/>
      <c r="Z24" s="127"/>
    </row>
    <row r="25" spans="1:26" ht="23.25" customHeight="1" x14ac:dyDescent="0.2">
      <c r="A25" s="49" t="s">
        <v>14</v>
      </c>
      <c r="B25" s="82">
        <v>2903.924</v>
      </c>
      <c r="C25" s="50">
        <f t="shared" si="0"/>
        <v>3.999999999996362E-2</v>
      </c>
      <c r="D25" s="51">
        <f t="shared" si="1"/>
        <v>1439.9999999986903</v>
      </c>
      <c r="E25" s="80"/>
      <c r="F25" s="82">
        <v>1833.001</v>
      </c>
      <c r="G25" s="52">
        <f t="shared" si="2"/>
        <v>2.6000000000067303E-2</v>
      </c>
      <c r="H25" s="51">
        <f t="shared" si="3"/>
        <v>936.00000000242289</v>
      </c>
      <c r="I25" s="53">
        <f t="shared" si="4"/>
        <v>0.65000000000227376</v>
      </c>
      <c r="J25" s="39"/>
      <c r="K25" s="84">
        <v>6</v>
      </c>
      <c r="L25" s="54"/>
      <c r="M25" s="9"/>
      <c r="N25" s="143"/>
      <c r="O25" s="143"/>
      <c r="P25" s="143"/>
      <c r="Q25" s="143"/>
      <c r="R25" s="143"/>
      <c r="S25" s="143"/>
      <c r="T25" s="143"/>
      <c r="U25" s="143"/>
      <c r="V25" s="143"/>
      <c r="W25" s="126"/>
      <c r="X25" s="127"/>
      <c r="Y25" s="127"/>
      <c r="Z25" s="127"/>
    </row>
    <row r="26" spans="1:26" ht="23.25" customHeight="1" x14ac:dyDescent="0.2">
      <c r="A26" s="49" t="s">
        <v>15</v>
      </c>
      <c r="B26" s="82">
        <v>2903.9639999999999</v>
      </c>
      <c r="C26" s="50">
        <f t="shared" si="0"/>
        <v>3.999999999996362E-2</v>
      </c>
      <c r="D26" s="51">
        <f t="shared" si="1"/>
        <v>1439.9999999986903</v>
      </c>
      <c r="E26" s="80"/>
      <c r="F26" s="82">
        <v>1833.027</v>
      </c>
      <c r="G26" s="52">
        <f t="shared" si="2"/>
        <v>2.6000000000067303E-2</v>
      </c>
      <c r="H26" s="51">
        <f t="shared" si="3"/>
        <v>936.00000000242289</v>
      </c>
      <c r="I26" s="53">
        <f t="shared" si="4"/>
        <v>0.65000000000227376</v>
      </c>
      <c r="J26" s="39"/>
      <c r="K26" s="80">
        <v>5.9</v>
      </c>
      <c r="L26" s="54"/>
      <c r="M26" s="9"/>
      <c r="N26" s="143"/>
      <c r="O26" s="143"/>
      <c r="P26" s="143"/>
      <c r="Q26" s="143"/>
      <c r="R26" s="143"/>
      <c r="S26" s="143"/>
      <c r="T26" s="143"/>
      <c r="U26" s="143"/>
      <c r="V26" s="143"/>
      <c r="W26" s="126"/>
      <c r="X26" s="127"/>
      <c r="Y26" s="127"/>
      <c r="Z26" s="127"/>
    </row>
    <row r="27" spans="1:26" ht="23.25" customHeight="1" x14ac:dyDescent="0.2">
      <c r="A27" s="49" t="s">
        <v>16</v>
      </c>
      <c r="B27" s="82">
        <v>2904.0039999999999</v>
      </c>
      <c r="C27" s="50">
        <f t="shared" si="0"/>
        <v>3.999999999996362E-2</v>
      </c>
      <c r="D27" s="51">
        <f t="shared" si="1"/>
        <v>1439.9999999986903</v>
      </c>
      <c r="E27" s="80"/>
      <c r="F27" s="82">
        <v>1833.0509999999999</v>
      </c>
      <c r="G27" s="52">
        <f t="shared" si="2"/>
        <v>2.3999999999887223E-2</v>
      </c>
      <c r="H27" s="51">
        <f t="shared" si="3"/>
        <v>863.99999999594002</v>
      </c>
      <c r="I27" s="53">
        <f t="shared" si="4"/>
        <v>0.59999999999772624</v>
      </c>
      <c r="J27" s="39"/>
      <c r="K27" s="84">
        <v>5.9</v>
      </c>
      <c r="L27" s="54"/>
      <c r="M27" s="9"/>
      <c r="N27" s="143"/>
      <c r="O27" s="143"/>
      <c r="P27" s="143"/>
      <c r="Q27" s="143"/>
      <c r="R27" s="143"/>
      <c r="S27" s="143"/>
      <c r="T27" s="143"/>
      <c r="U27" s="143"/>
      <c r="V27" s="143"/>
      <c r="W27" s="126"/>
      <c r="X27" s="127"/>
      <c r="Y27" s="127"/>
      <c r="Z27" s="127"/>
    </row>
    <row r="28" spans="1:26" ht="23.25" customHeight="1" x14ac:dyDescent="0.2">
      <c r="A28" s="49" t="s">
        <v>17</v>
      </c>
      <c r="B28" s="82">
        <v>2904.0430000000001</v>
      </c>
      <c r="C28" s="50">
        <f t="shared" si="0"/>
        <v>3.9000000000214641E-2</v>
      </c>
      <c r="D28" s="51">
        <f t="shared" si="1"/>
        <v>1404.0000000077271</v>
      </c>
      <c r="E28" s="80"/>
      <c r="F28" s="82">
        <v>1833.075</v>
      </c>
      <c r="G28" s="52">
        <f t="shared" si="2"/>
        <v>2.4000000000114596E-2</v>
      </c>
      <c r="H28" s="51">
        <f t="shared" si="3"/>
        <v>864.00000000412547</v>
      </c>
      <c r="I28" s="53">
        <f t="shared" si="4"/>
        <v>0.61538461538416689</v>
      </c>
      <c r="J28" s="39"/>
      <c r="K28" s="84">
        <v>5.9</v>
      </c>
      <c r="L28" s="54"/>
      <c r="M28" s="9"/>
      <c r="N28" s="143"/>
      <c r="O28" s="143"/>
      <c r="P28" s="143"/>
      <c r="Q28" s="143"/>
      <c r="R28" s="143"/>
      <c r="S28" s="143"/>
      <c r="T28" s="143"/>
      <c r="U28" s="143"/>
      <c r="V28" s="143"/>
      <c r="W28" s="126"/>
      <c r="X28" s="127"/>
      <c r="Y28" s="127"/>
      <c r="Z28" s="127"/>
    </row>
    <row r="29" spans="1:26" ht="23.25" customHeight="1" x14ac:dyDescent="0.2">
      <c r="A29" s="49" t="s">
        <v>18</v>
      </c>
      <c r="B29" s="82">
        <v>2904.0819999999999</v>
      </c>
      <c r="C29" s="50">
        <f t="shared" si="0"/>
        <v>3.8999999999759893E-2</v>
      </c>
      <c r="D29" s="51">
        <f t="shared" si="1"/>
        <v>1403.9999999913562</v>
      </c>
      <c r="E29" s="80"/>
      <c r="F29" s="82">
        <v>1833.1</v>
      </c>
      <c r="G29" s="52">
        <f t="shared" si="2"/>
        <v>2.4999999999863576E-2</v>
      </c>
      <c r="H29" s="51">
        <f t="shared" si="3"/>
        <v>899.99999999508873</v>
      </c>
      <c r="I29" s="53">
        <f t="shared" si="4"/>
        <v>0.6410256410260895</v>
      </c>
      <c r="J29" s="39"/>
      <c r="K29" s="84">
        <v>5.9</v>
      </c>
      <c r="L29" s="54"/>
      <c r="M29" s="134" t="s">
        <v>95</v>
      </c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26" ht="23.25" customHeight="1" x14ac:dyDescent="0.2">
      <c r="A30" s="49" t="s">
        <v>19</v>
      </c>
      <c r="B30" s="82">
        <v>2904.1219999999998</v>
      </c>
      <c r="C30" s="50">
        <f t="shared" si="0"/>
        <v>3.999999999996362E-2</v>
      </c>
      <c r="D30" s="51">
        <f t="shared" si="1"/>
        <v>1439.9999999986903</v>
      </c>
      <c r="E30" s="80"/>
      <c r="F30" s="82">
        <v>1833.125</v>
      </c>
      <c r="G30" s="52">
        <f t="shared" si="2"/>
        <v>2.5000000000090949E-2</v>
      </c>
      <c r="H30" s="51">
        <f t="shared" si="3"/>
        <v>900.00000000327418</v>
      </c>
      <c r="I30" s="53">
        <f t="shared" si="4"/>
        <v>0.62500000000284217</v>
      </c>
      <c r="J30" s="39"/>
      <c r="K30" s="84">
        <v>5.9</v>
      </c>
      <c r="L30" s="54"/>
      <c r="M30" s="128" t="s">
        <v>97</v>
      </c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23.25" customHeight="1" x14ac:dyDescent="0.2">
      <c r="A31" s="49" t="s">
        <v>20</v>
      </c>
      <c r="B31" s="82">
        <v>2904.1619999999998</v>
      </c>
      <c r="C31" s="50">
        <f t="shared" si="0"/>
        <v>3.999999999996362E-2</v>
      </c>
      <c r="D31" s="51">
        <f t="shared" si="1"/>
        <v>1439.9999999986903</v>
      </c>
      <c r="E31" s="80"/>
      <c r="F31" s="82">
        <v>1833.15</v>
      </c>
      <c r="G31" s="52">
        <f t="shared" si="2"/>
        <v>2.5000000000090949E-2</v>
      </c>
      <c r="H31" s="51">
        <f t="shared" si="3"/>
        <v>900.00000000327418</v>
      </c>
      <c r="I31" s="53">
        <f t="shared" si="4"/>
        <v>0.62500000000284217</v>
      </c>
      <c r="J31" s="39"/>
      <c r="K31" s="84">
        <v>5.9</v>
      </c>
      <c r="L31" s="54"/>
      <c r="M31" s="141" t="s">
        <v>79</v>
      </c>
      <c r="N31" s="135" t="s">
        <v>98</v>
      </c>
      <c r="O31" s="135"/>
      <c r="P31" s="135" t="s">
        <v>100</v>
      </c>
      <c r="Q31" s="135"/>
      <c r="R31" s="135" t="s">
        <v>93</v>
      </c>
      <c r="S31" s="135"/>
      <c r="T31" s="135" t="s">
        <v>103</v>
      </c>
      <c r="U31" s="135"/>
      <c r="V31" s="135" t="s">
        <v>187</v>
      </c>
      <c r="W31" s="135"/>
      <c r="X31" s="135"/>
      <c r="Y31" s="135" t="s">
        <v>91</v>
      </c>
      <c r="Z31" s="137"/>
    </row>
    <row r="32" spans="1:26" ht="23.25" customHeight="1" x14ac:dyDescent="0.2">
      <c r="A32" s="49" t="s">
        <v>21</v>
      </c>
      <c r="B32" s="82">
        <v>2904.201</v>
      </c>
      <c r="C32" s="50">
        <f t="shared" si="0"/>
        <v>3.9000000000214641E-2</v>
      </c>
      <c r="D32" s="51">
        <f t="shared" si="1"/>
        <v>1404.0000000077271</v>
      </c>
      <c r="E32" s="80"/>
      <c r="F32" s="82">
        <v>1833.175</v>
      </c>
      <c r="G32" s="52">
        <f t="shared" si="2"/>
        <v>2.4999999999863576E-2</v>
      </c>
      <c r="H32" s="51">
        <f t="shared" si="3"/>
        <v>899.99999999508873</v>
      </c>
      <c r="I32" s="53">
        <f t="shared" si="4"/>
        <v>0.64102564101861503</v>
      </c>
      <c r="J32" s="39"/>
      <c r="K32" s="84">
        <v>5.9</v>
      </c>
      <c r="L32" s="54"/>
      <c r="M32" s="132"/>
      <c r="N32" s="136"/>
      <c r="O32" s="136"/>
      <c r="P32" s="136" t="s">
        <v>83</v>
      </c>
      <c r="Q32" s="136"/>
      <c r="R32" s="136" t="s">
        <v>102</v>
      </c>
      <c r="S32" s="136"/>
      <c r="T32" s="136" t="s">
        <v>104</v>
      </c>
      <c r="U32" s="136"/>
      <c r="V32" s="136" t="s">
        <v>105</v>
      </c>
      <c r="W32" s="136"/>
      <c r="X32" s="136"/>
      <c r="Y32" s="136"/>
      <c r="Z32" s="138"/>
    </row>
    <row r="33" spans="1:26" ht="23.25" customHeight="1" x14ac:dyDescent="0.2">
      <c r="A33" s="49" t="s">
        <v>22</v>
      </c>
      <c r="B33" s="82">
        <v>2904.2370000000001</v>
      </c>
      <c r="C33" s="50">
        <f t="shared" si="0"/>
        <v>3.6000000000058208E-2</v>
      </c>
      <c r="D33" s="51">
        <f t="shared" si="1"/>
        <v>1296.0000000020955</v>
      </c>
      <c r="E33" s="80"/>
      <c r="F33" s="82">
        <v>1833.1990000000001</v>
      </c>
      <c r="G33" s="52">
        <f t="shared" si="2"/>
        <v>2.4000000000114596E-2</v>
      </c>
      <c r="H33" s="51">
        <f t="shared" si="3"/>
        <v>864.00000000412547</v>
      </c>
      <c r="I33" s="53">
        <f t="shared" si="4"/>
        <v>0.66666666666877195</v>
      </c>
      <c r="J33" s="39"/>
      <c r="K33" s="84">
        <v>5.9</v>
      </c>
      <c r="L33" s="54"/>
      <c r="M33" s="132" t="s">
        <v>80</v>
      </c>
      <c r="N33" s="136" t="s">
        <v>99</v>
      </c>
      <c r="O33" s="136"/>
      <c r="P33" s="136" t="s">
        <v>101</v>
      </c>
      <c r="Q33" s="136"/>
      <c r="R33" s="136" t="s">
        <v>69</v>
      </c>
      <c r="S33" s="136"/>
      <c r="T33" s="136" t="s">
        <v>69</v>
      </c>
      <c r="U33" s="136"/>
      <c r="V33" s="136" t="s">
        <v>106</v>
      </c>
      <c r="W33" s="136"/>
      <c r="X33" s="136"/>
      <c r="Y33" s="136"/>
      <c r="Z33" s="138"/>
    </row>
    <row r="34" spans="1:26" ht="23.25" customHeight="1" x14ac:dyDescent="0.2">
      <c r="A34" s="49" t="s">
        <v>23</v>
      </c>
      <c r="B34" s="82">
        <v>2904.27</v>
      </c>
      <c r="C34" s="50">
        <f t="shared" si="0"/>
        <v>3.2999999999901775E-2</v>
      </c>
      <c r="D34" s="51">
        <f t="shared" si="1"/>
        <v>1187.9999999964639</v>
      </c>
      <c r="E34" s="80"/>
      <c r="F34" s="82">
        <v>1833.223</v>
      </c>
      <c r="G34" s="52">
        <f t="shared" si="2"/>
        <v>2.3999999999887223E-2</v>
      </c>
      <c r="H34" s="51">
        <f t="shared" si="3"/>
        <v>863.99999999594002</v>
      </c>
      <c r="I34" s="53">
        <f t="shared" si="4"/>
        <v>0.72727272727147452</v>
      </c>
      <c r="J34" s="39"/>
      <c r="K34" s="84">
        <v>5.9</v>
      </c>
      <c r="L34" s="54"/>
      <c r="M34" s="133"/>
      <c r="N34" s="139"/>
      <c r="O34" s="139"/>
      <c r="P34" s="139"/>
      <c r="Q34" s="139"/>
      <c r="R34" s="140"/>
      <c r="S34" s="133"/>
      <c r="T34" s="140"/>
      <c r="U34" s="133"/>
      <c r="V34" s="140"/>
      <c r="W34" s="148"/>
      <c r="X34" s="133"/>
      <c r="Y34" s="139"/>
      <c r="Z34" s="140"/>
    </row>
    <row r="35" spans="1:26" ht="23.25" customHeight="1" x14ac:dyDescent="0.2">
      <c r="A35" s="49" t="s">
        <v>24</v>
      </c>
      <c r="B35" s="82">
        <v>2904.3029999999999</v>
      </c>
      <c r="C35" s="50">
        <f t="shared" si="0"/>
        <v>3.2999999999901775E-2</v>
      </c>
      <c r="D35" s="51">
        <f t="shared" si="1"/>
        <v>1187.9999999964639</v>
      </c>
      <c r="E35" s="80"/>
      <c r="F35" s="82">
        <v>1833.2460000000001</v>
      </c>
      <c r="G35" s="52">
        <f t="shared" si="2"/>
        <v>2.3000000000138243E-2</v>
      </c>
      <c r="H35" s="51">
        <f t="shared" si="3"/>
        <v>828.00000000497676</v>
      </c>
      <c r="I35" s="53">
        <f t="shared" si="4"/>
        <v>0.69696969697596067</v>
      </c>
      <c r="J35" s="39"/>
      <c r="K35" s="80">
        <v>6</v>
      </c>
      <c r="L35" s="54"/>
      <c r="M35" s="9"/>
      <c r="N35" s="143" t="s">
        <v>174</v>
      </c>
      <c r="O35" s="143"/>
      <c r="P35" s="151">
        <v>0.4</v>
      </c>
      <c r="Q35" s="152"/>
      <c r="R35" s="151">
        <v>720</v>
      </c>
      <c r="S35" s="152"/>
      <c r="T35" s="143"/>
      <c r="U35" s="143"/>
      <c r="V35" s="143"/>
      <c r="W35" s="143"/>
      <c r="X35" s="143"/>
      <c r="Y35" s="143"/>
      <c r="Z35" s="126"/>
    </row>
    <row r="36" spans="1:26" ht="23.25" customHeight="1" x14ac:dyDescent="0.2">
      <c r="A36" s="49" t="s">
        <v>25</v>
      </c>
      <c r="B36" s="82">
        <v>2904.3359999999998</v>
      </c>
      <c r="C36" s="50">
        <f t="shared" si="0"/>
        <v>3.2999999999901775E-2</v>
      </c>
      <c r="D36" s="51">
        <f t="shared" si="1"/>
        <v>1187.9999999964639</v>
      </c>
      <c r="E36" s="80"/>
      <c r="F36" s="82">
        <v>1833.27</v>
      </c>
      <c r="G36" s="52">
        <f t="shared" si="2"/>
        <v>2.3999999999887223E-2</v>
      </c>
      <c r="H36" s="51">
        <f t="shared" si="3"/>
        <v>863.99999999594002</v>
      </c>
      <c r="I36" s="53">
        <f t="shared" si="4"/>
        <v>0.72727272727147452</v>
      </c>
      <c r="J36" s="39"/>
      <c r="K36" s="84">
        <v>6</v>
      </c>
      <c r="L36" s="54"/>
      <c r="M36" s="9"/>
      <c r="N36" s="143" t="s">
        <v>175</v>
      </c>
      <c r="O36" s="143"/>
      <c r="P36" s="153"/>
      <c r="Q36" s="154"/>
      <c r="R36" s="153"/>
      <c r="S36" s="154"/>
      <c r="T36" s="143"/>
      <c r="U36" s="143"/>
      <c r="V36" s="143"/>
      <c r="W36" s="143"/>
      <c r="X36" s="143"/>
      <c r="Y36" s="143"/>
      <c r="Z36" s="126"/>
    </row>
    <row r="37" spans="1:26" ht="23.25" customHeight="1" x14ac:dyDescent="0.2">
      <c r="A37" s="49" t="s">
        <v>26</v>
      </c>
      <c r="B37" s="82">
        <v>2904.37</v>
      </c>
      <c r="C37" s="50">
        <f t="shared" si="0"/>
        <v>3.4000000000105501E-2</v>
      </c>
      <c r="D37" s="51">
        <f t="shared" si="1"/>
        <v>1224.000000003798</v>
      </c>
      <c r="E37" s="80"/>
      <c r="F37" s="82">
        <v>1833.2940000000001</v>
      </c>
      <c r="G37" s="52">
        <f t="shared" si="2"/>
        <v>2.4000000000114596E-2</v>
      </c>
      <c r="H37" s="51">
        <f t="shared" si="3"/>
        <v>864.00000000412547</v>
      </c>
      <c r="I37" s="53">
        <f t="shared" si="4"/>
        <v>0.70588235294235657</v>
      </c>
      <c r="J37" s="39"/>
      <c r="K37" s="84">
        <v>6</v>
      </c>
      <c r="L37" s="54"/>
      <c r="M37" s="9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26"/>
    </row>
    <row r="38" spans="1:26" ht="23.25" customHeight="1" x14ac:dyDescent="0.2">
      <c r="A38" s="49" t="s">
        <v>27</v>
      </c>
      <c r="B38" s="82">
        <v>2904.4050000000002</v>
      </c>
      <c r="C38" s="50">
        <f t="shared" si="0"/>
        <v>3.5000000000309228E-2</v>
      </c>
      <c r="D38" s="51">
        <f t="shared" si="1"/>
        <v>1260.0000000111322</v>
      </c>
      <c r="E38" s="80"/>
      <c r="F38" s="82">
        <v>1833.319</v>
      </c>
      <c r="G38" s="52">
        <f t="shared" si="2"/>
        <v>2.4999999999863576E-2</v>
      </c>
      <c r="H38" s="51">
        <f t="shared" si="3"/>
        <v>899.99999999508873</v>
      </c>
      <c r="I38" s="53">
        <f t="shared" si="4"/>
        <v>0.71428571427550569</v>
      </c>
      <c r="J38" s="39"/>
      <c r="K38" s="84">
        <v>6</v>
      </c>
      <c r="L38" s="54"/>
      <c r="M38" s="9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26"/>
    </row>
    <row r="39" spans="1:26" ht="23.25" customHeight="1" x14ac:dyDescent="0.2">
      <c r="A39" s="49" t="s">
        <v>28</v>
      </c>
      <c r="B39" s="82">
        <v>2904.4389999999999</v>
      </c>
      <c r="C39" s="50">
        <f t="shared" si="0"/>
        <v>3.3999999999650754E-2</v>
      </c>
      <c r="D39" s="51">
        <f t="shared" si="1"/>
        <v>1223.9999999874271</v>
      </c>
      <c r="E39" s="80"/>
      <c r="F39" s="82">
        <v>1833.3440000000001</v>
      </c>
      <c r="G39" s="52">
        <f t="shared" si="2"/>
        <v>2.5000000000090949E-2</v>
      </c>
      <c r="H39" s="51">
        <f t="shared" si="3"/>
        <v>900.00000000327418</v>
      </c>
      <c r="I39" s="53">
        <f t="shared" si="4"/>
        <v>0.73529411765728669</v>
      </c>
      <c r="J39" s="39"/>
      <c r="K39" s="84">
        <v>6</v>
      </c>
      <c r="L39" s="54"/>
      <c r="M39" s="9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26"/>
    </row>
    <row r="40" spans="1:26" ht="23.25" customHeight="1" x14ac:dyDescent="0.2">
      <c r="A40" s="49" t="s">
        <v>29</v>
      </c>
      <c r="B40" s="82">
        <v>2904.4720000000002</v>
      </c>
      <c r="C40" s="50">
        <f t="shared" si="0"/>
        <v>3.3000000000356522E-2</v>
      </c>
      <c r="D40" s="51">
        <f t="shared" si="1"/>
        <v>1188.0000000128348</v>
      </c>
      <c r="E40" s="80"/>
      <c r="F40" s="82">
        <v>1833.3679999999999</v>
      </c>
      <c r="G40" s="52">
        <f t="shared" si="2"/>
        <v>2.3999999999887223E-2</v>
      </c>
      <c r="H40" s="51">
        <f t="shared" si="3"/>
        <v>863.99999999594002</v>
      </c>
      <c r="I40" s="53">
        <f t="shared" si="4"/>
        <v>0.72727272726145253</v>
      </c>
      <c r="J40" s="39"/>
      <c r="K40" s="84">
        <v>6</v>
      </c>
      <c r="L40" s="54"/>
      <c r="M40" s="128" t="s">
        <v>109</v>
      </c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</row>
    <row r="41" spans="1:26" ht="23.25" customHeight="1" x14ac:dyDescent="0.2">
      <c r="A41" s="49" t="s">
        <v>30</v>
      </c>
      <c r="B41" s="82">
        <v>2904.5039999999999</v>
      </c>
      <c r="C41" s="50">
        <f t="shared" si="0"/>
        <v>3.1999999999698048E-2</v>
      </c>
      <c r="D41" s="51">
        <f t="shared" si="1"/>
        <v>1151.9999999891297</v>
      </c>
      <c r="E41" s="80"/>
      <c r="F41" s="82">
        <v>1833.393</v>
      </c>
      <c r="G41" s="52">
        <f t="shared" si="2"/>
        <v>2.5000000000090949E-2</v>
      </c>
      <c r="H41" s="51">
        <f t="shared" si="3"/>
        <v>900.00000000327418</v>
      </c>
      <c r="I41" s="53">
        <f t="shared" si="4"/>
        <v>0.78125000001021405</v>
      </c>
      <c r="J41" s="39"/>
      <c r="K41" s="84">
        <v>6</v>
      </c>
      <c r="L41" s="54"/>
      <c r="M41" s="141" t="s">
        <v>79</v>
      </c>
      <c r="N41" s="135" t="s">
        <v>98</v>
      </c>
      <c r="O41" s="135"/>
      <c r="P41" s="135" t="s">
        <v>93</v>
      </c>
      <c r="Q41" s="135"/>
      <c r="R41" s="135"/>
      <c r="S41" s="135" t="s">
        <v>111</v>
      </c>
      <c r="T41" s="135" t="s">
        <v>81</v>
      </c>
      <c r="U41" s="135"/>
      <c r="V41" s="135"/>
      <c r="W41" s="135"/>
      <c r="X41" s="135" t="s">
        <v>93</v>
      </c>
      <c r="Y41" s="135"/>
      <c r="Z41" s="137"/>
    </row>
    <row r="42" spans="1:26" ht="23.25" customHeight="1" x14ac:dyDescent="0.2">
      <c r="A42" s="49" t="s">
        <v>31</v>
      </c>
      <c r="B42" s="82">
        <v>2904.5360000000001</v>
      </c>
      <c r="C42" s="50">
        <f t="shared" si="0"/>
        <v>3.2000000000152795E-2</v>
      </c>
      <c r="D42" s="51">
        <f t="shared" si="1"/>
        <v>1152.0000000055006</v>
      </c>
      <c r="E42" s="80"/>
      <c r="F42" s="82">
        <v>1833.4179999999999</v>
      </c>
      <c r="G42" s="52">
        <f t="shared" si="2"/>
        <v>2.4999999999863576E-2</v>
      </c>
      <c r="H42" s="51">
        <f t="shared" si="3"/>
        <v>899.99999999508873</v>
      </c>
      <c r="I42" s="53">
        <f t="shared" si="4"/>
        <v>0.78124999999200639</v>
      </c>
      <c r="J42" s="39"/>
      <c r="K42" s="84">
        <v>6</v>
      </c>
      <c r="L42" s="54"/>
      <c r="M42" s="132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8"/>
    </row>
    <row r="43" spans="1:26" ht="22.5" customHeight="1" x14ac:dyDescent="0.2">
      <c r="A43" s="174" t="s">
        <v>70</v>
      </c>
      <c r="B43" s="174"/>
      <c r="C43" s="174"/>
      <c r="D43" s="51">
        <f>SUM(D18:D42)</f>
        <v>31824.000000000524</v>
      </c>
      <c r="E43" s="39"/>
      <c r="F43" s="55"/>
      <c r="G43" s="39"/>
      <c r="H43" s="51">
        <f>SUM(H18:H42)</f>
        <v>21635.999999995875</v>
      </c>
      <c r="I43" s="53">
        <f>IF(AND(H43=0,D43=0),0,H43/D43)</f>
        <v>0.6798642533935243</v>
      </c>
      <c r="J43" s="39"/>
      <c r="K43" s="39"/>
      <c r="L43" s="54"/>
      <c r="M43" s="132" t="s">
        <v>80</v>
      </c>
      <c r="N43" s="136" t="s">
        <v>99</v>
      </c>
      <c r="O43" s="136"/>
      <c r="P43" s="136" t="s">
        <v>110</v>
      </c>
      <c r="Q43" s="136"/>
      <c r="R43" s="136"/>
      <c r="S43" s="136"/>
      <c r="T43" s="136"/>
      <c r="U43" s="136"/>
      <c r="V43" s="136"/>
      <c r="W43" s="136"/>
      <c r="X43" s="136" t="s">
        <v>110</v>
      </c>
      <c r="Y43" s="136"/>
      <c r="Z43" s="138"/>
    </row>
    <row r="44" spans="1:26" ht="22.5" customHeight="1" x14ac:dyDescent="0.2">
      <c r="A44" s="178" t="s">
        <v>71</v>
      </c>
      <c r="B44" s="178"/>
      <c r="C44" s="178"/>
      <c r="D44" s="39"/>
      <c r="E44" s="39"/>
      <c r="F44" s="55"/>
      <c r="G44" s="39"/>
      <c r="H44" s="39"/>
      <c r="I44" s="39"/>
      <c r="J44" s="39"/>
      <c r="K44" s="39"/>
      <c r="L44" s="54"/>
      <c r="M44" s="133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</row>
    <row r="45" spans="1:26" ht="22.5" customHeight="1" x14ac:dyDescent="0.2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126"/>
      <c r="O45" s="142"/>
      <c r="P45" s="126"/>
      <c r="Q45" s="127"/>
      <c r="R45" s="142"/>
      <c r="S45" s="7"/>
      <c r="T45" s="126"/>
      <c r="U45" s="127"/>
      <c r="V45" s="127"/>
      <c r="W45" s="142"/>
      <c r="X45" s="126"/>
      <c r="Y45" s="127"/>
      <c r="Z45" s="127"/>
    </row>
    <row r="46" spans="1:26" ht="22.5" customHeight="1" x14ac:dyDescent="0.2">
      <c r="A46" s="169" t="s">
        <v>72</v>
      </c>
      <c r="B46" s="169"/>
      <c r="C46" s="169"/>
      <c r="D46" s="169"/>
      <c r="E46" s="169"/>
      <c r="F46" s="169"/>
      <c r="G46" s="168" t="s">
        <v>73</v>
      </c>
      <c r="H46" s="168"/>
      <c r="I46" s="168"/>
      <c r="J46" s="168"/>
      <c r="K46" s="168"/>
      <c r="L46" s="168"/>
      <c r="M46" s="9"/>
      <c r="N46" s="126"/>
      <c r="O46" s="142"/>
      <c r="P46" s="126"/>
      <c r="Q46" s="127"/>
      <c r="R46" s="142"/>
      <c r="S46" s="7"/>
      <c r="T46" s="126"/>
      <c r="U46" s="127"/>
      <c r="V46" s="127"/>
      <c r="W46" s="142"/>
      <c r="X46" s="126"/>
      <c r="Y46" s="127"/>
      <c r="Z46" s="127"/>
    </row>
    <row r="47" spans="1:26" ht="22.5" customHeight="1" x14ac:dyDescent="0.2">
      <c r="A47" s="85" t="s">
        <v>383</v>
      </c>
      <c r="B47" s="85"/>
      <c r="C47" s="85"/>
      <c r="D47" s="169" t="s">
        <v>74</v>
      </c>
      <c r="E47" s="169"/>
      <c r="F47" s="169"/>
      <c r="G47" s="57"/>
      <c r="H47" s="57"/>
      <c r="I47" s="57"/>
      <c r="J47" s="57"/>
      <c r="K47" s="57"/>
      <c r="L47" s="57"/>
      <c r="M47" s="9"/>
      <c r="N47" s="126"/>
      <c r="O47" s="142"/>
      <c r="P47" s="126"/>
      <c r="Q47" s="127"/>
      <c r="R47" s="142"/>
      <c r="S47" s="7"/>
      <c r="T47" s="126"/>
      <c r="U47" s="127"/>
      <c r="V47" s="127"/>
      <c r="W47" s="142"/>
      <c r="X47" s="126"/>
      <c r="Y47" s="127"/>
      <c r="Z47" s="127"/>
    </row>
    <row r="48" spans="1:26" ht="22.5" customHeight="1" x14ac:dyDescent="0.2">
      <c r="A48" s="89" t="s">
        <v>75</v>
      </c>
      <c r="B48" s="89"/>
      <c r="C48" s="89"/>
      <c r="D48" s="89" t="s">
        <v>76</v>
      </c>
      <c r="E48" s="89"/>
      <c r="F48" s="89"/>
      <c r="G48" s="56"/>
      <c r="H48" s="56"/>
      <c r="I48" s="56"/>
      <c r="J48" s="56"/>
      <c r="K48" s="56"/>
      <c r="L48" s="56"/>
    </row>
    <row r="49" spans="1:23" ht="22.5" customHeight="1" x14ac:dyDescent="0.2">
      <c r="A49" s="85" t="s">
        <v>384</v>
      </c>
      <c r="B49" s="85"/>
      <c r="C49" s="85"/>
      <c r="D49" s="169" t="s">
        <v>74</v>
      </c>
      <c r="E49" s="169"/>
      <c r="F49" s="169"/>
      <c r="G49" s="56"/>
      <c r="H49" s="169" t="s">
        <v>191</v>
      </c>
      <c r="I49" s="169"/>
      <c r="J49" s="169"/>
      <c r="K49" s="169" t="s">
        <v>77</v>
      </c>
      <c r="L49" s="169"/>
      <c r="N49" s="91" t="s">
        <v>150</v>
      </c>
      <c r="O49" s="91"/>
      <c r="P49" s="91"/>
      <c r="Q49" s="90" t="s">
        <v>382</v>
      </c>
      <c r="R49" s="90"/>
      <c r="S49" s="90"/>
      <c r="T49" s="90"/>
      <c r="U49" s="90"/>
      <c r="V49" s="90"/>
      <c r="W49" s="1"/>
    </row>
    <row r="50" spans="1:23" ht="22.5" customHeight="1" x14ac:dyDescent="0.2">
      <c r="A50" s="89" t="s">
        <v>75</v>
      </c>
      <c r="B50" s="89"/>
      <c r="C50" s="89"/>
      <c r="D50" s="89" t="s">
        <v>76</v>
      </c>
      <c r="E50" s="89"/>
      <c r="F50" s="89"/>
      <c r="G50" s="59"/>
      <c r="H50" s="89" t="s">
        <v>75</v>
      </c>
      <c r="I50" s="89"/>
      <c r="J50" s="89"/>
      <c r="K50" s="89" t="s">
        <v>76</v>
      </c>
      <c r="L50" s="89"/>
      <c r="S50" s="86" t="s">
        <v>76</v>
      </c>
      <c r="T50" s="86"/>
    </row>
    <row r="51" spans="1:23" ht="20.100000000000001" customHeight="1" x14ac:dyDescent="0.2">
      <c r="A51" s="85" t="s">
        <v>381</v>
      </c>
      <c r="B51" s="85"/>
      <c r="C51" s="85"/>
      <c r="D51" s="169" t="s">
        <v>74</v>
      </c>
      <c r="E51" s="169"/>
      <c r="F51" s="169"/>
      <c r="G51" s="56"/>
      <c r="H51" s="56"/>
      <c r="I51" s="56"/>
      <c r="J51" s="56"/>
      <c r="K51" s="56"/>
      <c r="L51" s="56"/>
    </row>
    <row r="52" spans="1:23" ht="20.100000000000001" customHeight="1" x14ac:dyDescent="0.2">
      <c r="A52" s="89" t="s">
        <v>75</v>
      </c>
      <c r="B52" s="89"/>
      <c r="C52" s="89"/>
      <c r="D52" s="182" t="s">
        <v>76</v>
      </c>
      <c r="E52" s="182"/>
      <c r="F52" s="182"/>
      <c r="G52" s="64"/>
      <c r="H52" s="64"/>
      <c r="I52" s="65"/>
      <c r="J52" s="65"/>
      <c r="K52" s="65"/>
      <c r="L52" s="65"/>
    </row>
  </sheetData>
  <mergeCells count="256">
    <mergeCell ref="S50:T50"/>
    <mergeCell ref="N39:O39"/>
    <mergeCell ref="P39:Q39"/>
    <mergeCell ref="N41:O42"/>
    <mergeCell ref="P41:R42"/>
    <mergeCell ref="M40:Z40"/>
    <mergeCell ref="M41:M42"/>
    <mergeCell ref="Q49:V49"/>
    <mergeCell ref="N49:P49"/>
    <mergeCell ref="P45:R45"/>
    <mergeCell ref="P46:R46"/>
    <mergeCell ref="P47:R47"/>
    <mergeCell ref="N45:O45"/>
    <mergeCell ref="N46:O46"/>
    <mergeCell ref="T41:W44"/>
    <mergeCell ref="I1:L2"/>
    <mergeCell ref="I5:L6"/>
    <mergeCell ref="X45:Z45"/>
    <mergeCell ref="X46:Z46"/>
    <mergeCell ref="X47:Z47"/>
    <mergeCell ref="M43:M44"/>
    <mergeCell ref="N47:O47"/>
    <mergeCell ref="T45:W45"/>
    <mergeCell ref="T46:W46"/>
    <mergeCell ref="T47:W47"/>
    <mergeCell ref="N37:O37"/>
    <mergeCell ref="N43:O44"/>
    <mergeCell ref="P43:R44"/>
    <mergeCell ref="X41:Z42"/>
    <mergeCell ref="X43:Z44"/>
    <mergeCell ref="R39:S39"/>
    <mergeCell ref="T39:U39"/>
    <mergeCell ref="V39:X39"/>
    <mergeCell ref="Y39:Z39"/>
    <mergeCell ref="S41:S44"/>
    <mergeCell ref="V38:X38"/>
    <mergeCell ref="V37:X37"/>
    <mergeCell ref="Y37:Z37"/>
    <mergeCell ref="T23:V23"/>
    <mergeCell ref="Y38:Z38"/>
    <mergeCell ref="N38:O38"/>
    <mergeCell ref="P38:Q38"/>
    <mergeCell ref="R38:S38"/>
    <mergeCell ref="T38:U38"/>
    <mergeCell ref="W26:Z26"/>
    <mergeCell ref="N27:P27"/>
    <mergeCell ref="T37:U37"/>
    <mergeCell ref="Y35:Z35"/>
    <mergeCell ref="N36:O36"/>
    <mergeCell ref="P37:Q37"/>
    <mergeCell ref="R37:S37"/>
    <mergeCell ref="P32:Q32"/>
    <mergeCell ref="P33:Q33"/>
    <mergeCell ref="N35:O35"/>
    <mergeCell ref="T35:U35"/>
    <mergeCell ref="V35:X35"/>
    <mergeCell ref="R35:S36"/>
    <mergeCell ref="P34:Q34"/>
    <mergeCell ref="T28:V28"/>
    <mergeCell ref="Q26:S26"/>
    <mergeCell ref="T26:V26"/>
    <mergeCell ref="R34:S34"/>
    <mergeCell ref="T34:U34"/>
    <mergeCell ref="T36:U36"/>
    <mergeCell ref="V36:X36"/>
    <mergeCell ref="Y36:Z36"/>
    <mergeCell ref="P35:Q36"/>
    <mergeCell ref="W23:Z23"/>
    <mergeCell ref="Q23:S23"/>
    <mergeCell ref="W28:Z28"/>
    <mergeCell ref="V34:X34"/>
    <mergeCell ref="N25:P25"/>
    <mergeCell ref="W25:Z25"/>
    <mergeCell ref="T25:V25"/>
    <mergeCell ref="N24:P24"/>
    <mergeCell ref="T33:U33"/>
    <mergeCell ref="R31:S31"/>
    <mergeCell ref="R32:S32"/>
    <mergeCell ref="N31:O32"/>
    <mergeCell ref="N33:O34"/>
    <mergeCell ref="P31:Q31"/>
    <mergeCell ref="T24:V24"/>
    <mergeCell ref="Q24:S24"/>
    <mergeCell ref="Q27:S27"/>
    <mergeCell ref="R12:S12"/>
    <mergeCell ref="R13:S13"/>
    <mergeCell ref="T11:U11"/>
    <mergeCell ref="V11:W11"/>
    <mergeCell ref="T12:U12"/>
    <mergeCell ref="V10:W10"/>
    <mergeCell ref="W27:Z27"/>
    <mergeCell ref="N26:P26"/>
    <mergeCell ref="W24:Z24"/>
    <mergeCell ref="W22:Z22"/>
    <mergeCell ref="T14:U14"/>
    <mergeCell ref="R14:S14"/>
    <mergeCell ref="R15:S15"/>
    <mergeCell ref="P15:Q15"/>
    <mergeCell ref="N22:P22"/>
    <mergeCell ref="T22:V22"/>
    <mergeCell ref="T27:V27"/>
    <mergeCell ref="N18:P19"/>
    <mergeCell ref="N15:O15"/>
    <mergeCell ref="Q25:S25"/>
    <mergeCell ref="X9:Z9"/>
    <mergeCell ref="X10:Z10"/>
    <mergeCell ref="X11:Z11"/>
    <mergeCell ref="X12:Z12"/>
    <mergeCell ref="X13:Z13"/>
    <mergeCell ref="X14:Z14"/>
    <mergeCell ref="Q20:S20"/>
    <mergeCell ref="T16:U16"/>
    <mergeCell ref="T20:V21"/>
    <mergeCell ref="Q21:S21"/>
    <mergeCell ref="T18:V19"/>
    <mergeCell ref="Q18:S18"/>
    <mergeCell ref="V9:W9"/>
    <mergeCell ref="Q19:S19"/>
    <mergeCell ref="V16:W16"/>
    <mergeCell ref="T10:U10"/>
    <mergeCell ref="V13:W13"/>
    <mergeCell ref="T13:U13"/>
    <mergeCell ref="R16:S16"/>
    <mergeCell ref="V15:W15"/>
    <mergeCell ref="T15:U15"/>
    <mergeCell ref="X15:Z15"/>
    <mergeCell ref="X16:Z16"/>
    <mergeCell ref="R11:S11"/>
    <mergeCell ref="N8:O8"/>
    <mergeCell ref="N9:O9"/>
    <mergeCell ref="P5:Q6"/>
    <mergeCell ref="N3:O6"/>
    <mergeCell ref="T3:U3"/>
    <mergeCell ref="T4:U4"/>
    <mergeCell ref="T5:U5"/>
    <mergeCell ref="T7:U7"/>
    <mergeCell ref="V12:W12"/>
    <mergeCell ref="T8:U8"/>
    <mergeCell ref="V8:W8"/>
    <mergeCell ref="V3:W3"/>
    <mergeCell ref="V4:W4"/>
    <mergeCell ref="V5:W5"/>
    <mergeCell ref="V6:W6"/>
    <mergeCell ref="V7:W7"/>
    <mergeCell ref="P12:Q12"/>
    <mergeCell ref="R8:S8"/>
    <mergeCell ref="R9:S9"/>
    <mergeCell ref="R10:S10"/>
    <mergeCell ref="P9:Q9"/>
    <mergeCell ref="P10:Q10"/>
    <mergeCell ref="P11:Q11"/>
    <mergeCell ref="T9:U9"/>
    <mergeCell ref="M1:Z1"/>
    <mergeCell ref="M2:Z2"/>
    <mergeCell ref="X3:Z6"/>
    <mergeCell ref="M5:M6"/>
    <mergeCell ref="M3:M4"/>
    <mergeCell ref="T6:U6"/>
    <mergeCell ref="N7:O7"/>
    <mergeCell ref="P3:Q4"/>
    <mergeCell ref="R3:S3"/>
    <mergeCell ref="R4:S4"/>
    <mergeCell ref="R5:S5"/>
    <mergeCell ref="R6:S6"/>
    <mergeCell ref="R7:S7"/>
    <mergeCell ref="X7:Z7"/>
    <mergeCell ref="X8:Z8"/>
    <mergeCell ref="N23:P23"/>
    <mergeCell ref="V14:W14"/>
    <mergeCell ref="N10:O10"/>
    <mergeCell ref="N11:O11"/>
    <mergeCell ref="P7:Q7"/>
    <mergeCell ref="P8:Q8"/>
    <mergeCell ref="A12:L12"/>
    <mergeCell ref="M31:M32"/>
    <mergeCell ref="N16:O16"/>
    <mergeCell ref="N12:O12"/>
    <mergeCell ref="N13:O13"/>
    <mergeCell ref="M18:M19"/>
    <mergeCell ref="N20:P21"/>
    <mergeCell ref="P13:Q13"/>
    <mergeCell ref="P14:Q14"/>
    <mergeCell ref="Q22:S22"/>
    <mergeCell ref="M20:M21"/>
    <mergeCell ref="N28:P28"/>
    <mergeCell ref="Q28:S28"/>
    <mergeCell ref="P16:Q16"/>
    <mergeCell ref="M17:Z17"/>
    <mergeCell ref="W18:Z21"/>
    <mergeCell ref="N14:O14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A3:F3"/>
    <mergeCell ref="A5:F5"/>
    <mergeCell ref="A48:C48"/>
    <mergeCell ref="A49:C49"/>
    <mergeCell ref="A50:C50"/>
    <mergeCell ref="D50:F50"/>
    <mergeCell ref="D48:F48"/>
    <mergeCell ref="F15:G15"/>
    <mergeCell ref="A46:F46"/>
    <mergeCell ref="A44:C44"/>
    <mergeCell ref="A9:L9"/>
    <mergeCell ref="G5:H6"/>
    <mergeCell ref="H49:J49"/>
    <mergeCell ref="K49:L49"/>
    <mergeCell ref="A7:L7"/>
    <mergeCell ref="F13:G13"/>
    <mergeCell ref="I11:L11"/>
    <mergeCell ref="B14:C14"/>
    <mergeCell ref="D14:E14"/>
    <mergeCell ref="A8:L8"/>
    <mergeCell ref="G1:H2"/>
    <mergeCell ref="G3:H4"/>
    <mergeCell ref="A1:F1"/>
    <mergeCell ref="A2:F2"/>
    <mergeCell ref="A4:F4"/>
    <mergeCell ref="A51:C51"/>
    <mergeCell ref="D51:F51"/>
    <mergeCell ref="A6:F6"/>
    <mergeCell ref="D47:F47"/>
    <mergeCell ref="F14:G14"/>
    <mergeCell ref="H10:L10"/>
    <mergeCell ref="D13:E13"/>
    <mergeCell ref="E10:G10"/>
    <mergeCell ref="A43:C43"/>
    <mergeCell ref="I13:I17"/>
    <mergeCell ref="J13:K13"/>
    <mergeCell ref="J14:K14"/>
    <mergeCell ref="J15:K15"/>
    <mergeCell ref="I3:L4"/>
    <mergeCell ref="A11:D11"/>
    <mergeCell ref="E11:H11"/>
    <mergeCell ref="A10:D10"/>
    <mergeCell ref="H50:J50"/>
    <mergeCell ref="K50:L50"/>
    <mergeCell ref="A52:C52"/>
    <mergeCell ref="D52:F52"/>
    <mergeCell ref="K16:K17"/>
    <mergeCell ref="A13:A17"/>
    <mergeCell ref="E16:E17"/>
    <mergeCell ref="B15:C15"/>
    <mergeCell ref="D15:E15"/>
    <mergeCell ref="B13:C13"/>
    <mergeCell ref="J16:J17"/>
    <mergeCell ref="G46:L46"/>
    <mergeCell ref="D49:F49"/>
    <mergeCell ref="A47:C4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Z52"/>
  <sheetViews>
    <sheetView view="pageBreakPreview" topLeftCell="A10" zoomScale="75" zoomScaleNormal="50" zoomScaleSheetLayoutView="75" workbookViewId="0">
      <selection activeCell="L43" sqref="L43"/>
    </sheetView>
  </sheetViews>
  <sheetFormatPr defaultRowHeight="18.75" x14ac:dyDescent="0.2"/>
  <cols>
    <col min="1" max="1" width="11.140625" style="2" customWidth="1"/>
    <col min="2" max="2" width="13.7109375" style="2" customWidth="1"/>
    <col min="3" max="3" width="12.140625" style="2" customWidth="1"/>
    <col min="4" max="4" width="13.28515625" style="2" customWidth="1"/>
    <col min="5" max="5" width="5.42578125" style="2" customWidth="1"/>
    <col min="6" max="6" width="12.42578125" style="2" customWidth="1"/>
    <col min="7" max="7" width="12.8554687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7.7109375" style="2" customWidth="1"/>
    <col min="13" max="26" width="10.28515625" style="2" customWidth="1"/>
    <col min="27" max="16384" width="9.140625" style="2"/>
  </cols>
  <sheetData>
    <row r="1" spans="1:26" ht="21.75" customHeight="1" x14ac:dyDescent="0.2">
      <c r="A1" s="103" t="s">
        <v>157</v>
      </c>
      <c r="B1" s="103"/>
      <c r="C1" s="103"/>
      <c r="D1" s="103"/>
      <c r="E1" s="103"/>
      <c r="F1" s="103"/>
      <c r="G1" s="107" t="s">
        <v>154</v>
      </c>
      <c r="H1" s="107"/>
      <c r="I1" s="103" t="s">
        <v>160</v>
      </c>
      <c r="J1" s="103"/>
      <c r="K1" s="103"/>
      <c r="L1" s="103"/>
      <c r="M1" s="128" t="s">
        <v>96</v>
      </c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ht="21.75" customHeight="1" x14ac:dyDescent="0.2">
      <c r="A2" s="105" t="s">
        <v>45</v>
      </c>
      <c r="B2" s="105"/>
      <c r="C2" s="105"/>
      <c r="D2" s="105"/>
      <c r="E2" s="105"/>
      <c r="F2" s="105"/>
      <c r="G2" s="107"/>
      <c r="H2" s="107"/>
      <c r="I2" s="103"/>
      <c r="J2" s="103"/>
      <c r="K2" s="103"/>
      <c r="L2" s="103"/>
      <c r="M2" s="128" t="s">
        <v>78</v>
      </c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21.75" customHeight="1" x14ac:dyDescent="0.2">
      <c r="A3" s="103" t="s">
        <v>158</v>
      </c>
      <c r="B3" s="104"/>
      <c r="C3" s="104"/>
      <c r="D3" s="104"/>
      <c r="E3" s="104"/>
      <c r="F3" s="104"/>
      <c r="G3" s="107" t="s">
        <v>155</v>
      </c>
      <c r="H3" s="107"/>
      <c r="I3" s="103" t="s">
        <v>216</v>
      </c>
      <c r="J3" s="103"/>
      <c r="K3" s="103"/>
      <c r="L3" s="103"/>
      <c r="M3" s="141" t="s">
        <v>79</v>
      </c>
      <c r="N3" s="137" t="s">
        <v>81</v>
      </c>
      <c r="O3" s="141"/>
      <c r="P3" s="137" t="s">
        <v>65</v>
      </c>
      <c r="Q3" s="141"/>
      <c r="R3" s="137" t="s">
        <v>82</v>
      </c>
      <c r="S3" s="141"/>
      <c r="T3" s="137" t="s">
        <v>85</v>
      </c>
      <c r="U3" s="141"/>
      <c r="V3" s="137" t="s">
        <v>87</v>
      </c>
      <c r="W3" s="141"/>
      <c r="X3" s="144" t="s">
        <v>91</v>
      </c>
      <c r="Y3" s="145"/>
      <c r="Z3" s="145"/>
    </row>
    <row r="4" spans="1:26" ht="29.25" customHeight="1" x14ac:dyDescent="0.2">
      <c r="A4" s="105" t="s">
        <v>46</v>
      </c>
      <c r="B4" s="105"/>
      <c r="C4" s="105"/>
      <c r="D4" s="105"/>
      <c r="E4" s="105"/>
      <c r="F4" s="105"/>
      <c r="G4" s="107"/>
      <c r="H4" s="107"/>
      <c r="I4" s="103"/>
      <c r="J4" s="103"/>
      <c r="K4" s="103"/>
      <c r="L4" s="103"/>
      <c r="M4" s="132"/>
      <c r="N4" s="138"/>
      <c r="O4" s="132"/>
      <c r="P4" s="138"/>
      <c r="Q4" s="132"/>
      <c r="R4" s="138" t="s">
        <v>83</v>
      </c>
      <c r="S4" s="132"/>
      <c r="T4" s="138" t="s">
        <v>86</v>
      </c>
      <c r="U4" s="132"/>
      <c r="V4" s="138" t="s">
        <v>88</v>
      </c>
      <c r="W4" s="132"/>
      <c r="X4" s="144"/>
      <c r="Y4" s="145"/>
      <c r="Z4" s="145"/>
    </row>
    <row r="5" spans="1:26" ht="21.75" customHeight="1" x14ac:dyDescent="0.2">
      <c r="A5" s="103" t="s">
        <v>186</v>
      </c>
      <c r="B5" s="104"/>
      <c r="C5" s="104"/>
      <c r="D5" s="104"/>
      <c r="E5" s="104"/>
      <c r="F5" s="104"/>
      <c r="G5" s="107" t="s">
        <v>156</v>
      </c>
      <c r="H5" s="107"/>
      <c r="I5" s="103" t="s">
        <v>218</v>
      </c>
      <c r="J5" s="103"/>
      <c r="K5" s="103"/>
      <c r="L5" s="103"/>
      <c r="M5" s="132" t="s">
        <v>80</v>
      </c>
      <c r="N5" s="138"/>
      <c r="O5" s="132"/>
      <c r="P5" s="138" t="s">
        <v>190</v>
      </c>
      <c r="Q5" s="132"/>
      <c r="R5" s="146" t="s">
        <v>84</v>
      </c>
      <c r="S5" s="147"/>
      <c r="T5" s="146" t="s">
        <v>84</v>
      </c>
      <c r="U5" s="147"/>
      <c r="V5" s="138" t="s">
        <v>89</v>
      </c>
      <c r="W5" s="132"/>
      <c r="X5" s="144"/>
      <c r="Y5" s="145"/>
      <c r="Z5" s="145"/>
    </row>
    <row r="6" spans="1:26" ht="21.75" customHeight="1" x14ac:dyDescent="0.2">
      <c r="A6" s="105" t="s">
        <v>47</v>
      </c>
      <c r="B6" s="105"/>
      <c r="C6" s="105"/>
      <c r="D6" s="105"/>
      <c r="E6" s="105"/>
      <c r="F6" s="105"/>
      <c r="G6" s="107"/>
      <c r="H6" s="107"/>
      <c r="I6" s="103"/>
      <c r="J6" s="103"/>
      <c r="K6" s="103"/>
      <c r="L6" s="103"/>
      <c r="M6" s="133"/>
      <c r="N6" s="140"/>
      <c r="O6" s="133"/>
      <c r="P6" s="140"/>
      <c r="Q6" s="133"/>
      <c r="R6" s="140"/>
      <c r="S6" s="133"/>
      <c r="T6" s="140"/>
      <c r="U6" s="133"/>
      <c r="V6" s="140" t="s">
        <v>90</v>
      </c>
      <c r="W6" s="133"/>
      <c r="X6" s="144"/>
      <c r="Y6" s="145"/>
      <c r="Z6" s="145"/>
    </row>
    <row r="7" spans="1:26" ht="21.75" customHeight="1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9"/>
      <c r="N7" s="126"/>
      <c r="O7" s="142"/>
      <c r="P7" s="126"/>
      <c r="Q7" s="142"/>
      <c r="R7" s="126"/>
      <c r="S7" s="142"/>
      <c r="T7" s="126"/>
      <c r="U7" s="142"/>
      <c r="V7" s="126"/>
      <c r="W7" s="142"/>
      <c r="X7" s="126"/>
      <c r="Y7" s="127"/>
      <c r="Z7" s="127"/>
    </row>
    <row r="8" spans="1:26" ht="22.5" customHeight="1" x14ac:dyDescent="0.2">
      <c r="A8" s="131" t="s">
        <v>48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9"/>
      <c r="N8" s="126"/>
      <c r="O8" s="142"/>
      <c r="P8" s="126"/>
      <c r="Q8" s="142"/>
      <c r="R8" s="126"/>
      <c r="S8" s="142"/>
      <c r="T8" s="126"/>
      <c r="U8" s="142"/>
      <c r="V8" s="126"/>
      <c r="W8" s="142"/>
      <c r="X8" s="126"/>
      <c r="Y8" s="127"/>
      <c r="Z8" s="127"/>
    </row>
    <row r="9" spans="1:26" ht="22.5" customHeight="1" x14ac:dyDescent="0.2">
      <c r="A9" s="120" t="s">
        <v>49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9"/>
      <c r="N9" s="126"/>
      <c r="O9" s="142"/>
      <c r="P9" s="126"/>
      <c r="Q9" s="142"/>
      <c r="R9" s="126"/>
      <c r="S9" s="142"/>
      <c r="T9" s="126"/>
      <c r="U9" s="142"/>
      <c r="V9" s="126"/>
      <c r="W9" s="142"/>
      <c r="X9" s="126"/>
      <c r="Y9" s="127"/>
      <c r="Z9" s="127"/>
    </row>
    <row r="10" spans="1:26" ht="22.5" customHeight="1" x14ac:dyDescent="0.2">
      <c r="A10" s="117" t="s">
        <v>112</v>
      </c>
      <c r="B10" s="117"/>
      <c r="C10" s="117"/>
      <c r="D10" s="117"/>
      <c r="E10" s="125" t="s">
        <v>378</v>
      </c>
      <c r="F10" s="125"/>
      <c r="G10" s="125"/>
      <c r="H10" s="106" t="s">
        <v>379</v>
      </c>
      <c r="I10" s="106"/>
      <c r="J10" s="106"/>
      <c r="K10" s="106"/>
      <c r="L10" s="106"/>
      <c r="M10" s="9"/>
      <c r="N10" s="126"/>
      <c r="O10" s="142"/>
      <c r="P10" s="126"/>
      <c r="Q10" s="142"/>
      <c r="R10" s="126"/>
      <c r="S10" s="142"/>
      <c r="T10" s="126"/>
      <c r="U10" s="142"/>
      <c r="V10" s="126"/>
      <c r="W10" s="142"/>
      <c r="X10" s="126"/>
      <c r="Y10" s="127"/>
      <c r="Z10" s="127"/>
    </row>
    <row r="11" spans="1:26" ht="22.5" customHeight="1" x14ac:dyDescent="0.2">
      <c r="A11" s="117" t="s">
        <v>113</v>
      </c>
      <c r="B11" s="117"/>
      <c r="C11" s="117"/>
      <c r="D11" s="117"/>
      <c r="E11" s="124" t="s">
        <v>230</v>
      </c>
      <c r="F11" s="124"/>
      <c r="G11" s="124"/>
      <c r="H11" s="124"/>
      <c r="I11" s="106" t="s">
        <v>114</v>
      </c>
      <c r="J11" s="106"/>
      <c r="K11" s="106"/>
      <c r="L11" s="106"/>
      <c r="M11" s="9"/>
      <c r="N11" s="126"/>
      <c r="O11" s="142"/>
      <c r="P11" s="126"/>
      <c r="Q11" s="142"/>
      <c r="R11" s="126"/>
      <c r="S11" s="142"/>
      <c r="T11" s="126"/>
      <c r="U11" s="142"/>
      <c r="V11" s="126"/>
      <c r="W11" s="142"/>
      <c r="X11" s="126"/>
      <c r="Y11" s="127"/>
      <c r="Z11" s="127"/>
    </row>
    <row r="12" spans="1:26" ht="21.75" customHeight="1" x14ac:dyDescent="0.2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9"/>
      <c r="N12" s="126"/>
      <c r="O12" s="142"/>
      <c r="P12" s="126"/>
      <c r="Q12" s="142"/>
      <c r="R12" s="126"/>
      <c r="S12" s="142"/>
      <c r="T12" s="126"/>
      <c r="U12" s="142"/>
      <c r="V12" s="126"/>
      <c r="W12" s="142"/>
      <c r="X12" s="126"/>
      <c r="Y12" s="127"/>
      <c r="Z12" s="127"/>
    </row>
    <row r="13" spans="1:26" ht="21.75" customHeight="1" x14ac:dyDescent="0.2">
      <c r="A13" s="158" t="s">
        <v>50</v>
      </c>
      <c r="B13" s="166" t="s">
        <v>56</v>
      </c>
      <c r="C13" s="167"/>
      <c r="D13" s="172" t="s">
        <v>198</v>
      </c>
      <c r="E13" s="173"/>
      <c r="F13" s="166" t="s">
        <v>59</v>
      </c>
      <c r="G13" s="167"/>
      <c r="H13" s="40" t="s">
        <v>198</v>
      </c>
      <c r="I13" s="175" t="s">
        <v>5</v>
      </c>
      <c r="J13" s="166" t="s">
        <v>60</v>
      </c>
      <c r="K13" s="158"/>
      <c r="L13" s="41" t="s">
        <v>65</v>
      </c>
      <c r="M13" s="9"/>
      <c r="N13" s="126"/>
      <c r="O13" s="142"/>
      <c r="P13" s="126"/>
      <c r="Q13" s="142"/>
      <c r="R13" s="126"/>
      <c r="S13" s="142"/>
      <c r="T13" s="126"/>
      <c r="U13" s="142"/>
      <c r="V13" s="126"/>
      <c r="W13" s="142"/>
      <c r="X13" s="126"/>
      <c r="Y13" s="127"/>
      <c r="Z13" s="127"/>
    </row>
    <row r="14" spans="1:26" ht="21.75" customHeight="1" x14ac:dyDescent="0.2">
      <c r="A14" s="159"/>
      <c r="B14" s="170" t="s">
        <v>57</v>
      </c>
      <c r="C14" s="171"/>
      <c r="D14" s="179" t="s">
        <v>219</v>
      </c>
      <c r="E14" s="180"/>
      <c r="F14" s="170" t="s">
        <v>57</v>
      </c>
      <c r="G14" s="171"/>
      <c r="H14" s="42" t="s">
        <v>219</v>
      </c>
      <c r="I14" s="176"/>
      <c r="J14" s="170" t="s">
        <v>61</v>
      </c>
      <c r="K14" s="159"/>
      <c r="L14" s="41" t="s">
        <v>66</v>
      </c>
      <c r="M14" s="9"/>
      <c r="N14" s="126"/>
      <c r="O14" s="142"/>
      <c r="P14" s="126"/>
      <c r="Q14" s="142"/>
      <c r="R14" s="126"/>
      <c r="S14" s="142"/>
      <c r="T14" s="126"/>
      <c r="U14" s="142"/>
      <c r="V14" s="126"/>
      <c r="W14" s="142"/>
      <c r="X14" s="126"/>
      <c r="Y14" s="127"/>
      <c r="Z14" s="127"/>
    </row>
    <row r="15" spans="1:26" ht="21.75" customHeight="1" x14ac:dyDescent="0.2">
      <c r="A15" s="159"/>
      <c r="B15" s="162" t="s">
        <v>58</v>
      </c>
      <c r="C15" s="163"/>
      <c r="D15" s="164">
        <v>7200</v>
      </c>
      <c r="E15" s="165"/>
      <c r="F15" s="162" t="s">
        <v>58</v>
      </c>
      <c r="G15" s="163"/>
      <c r="H15" s="43">
        <v>7200</v>
      </c>
      <c r="I15" s="176"/>
      <c r="J15" s="162" t="s">
        <v>62</v>
      </c>
      <c r="K15" s="160"/>
      <c r="L15" s="41" t="s">
        <v>67</v>
      </c>
      <c r="M15" s="9"/>
      <c r="N15" s="126"/>
      <c r="O15" s="142"/>
      <c r="P15" s="126"/>
      <c r="Q15" s="142"/>
      <c r="R15" s="126"/>
      <c r="S15" s="142"/>
      <c r="T15" s="126"/>
      <c r="U15" s="142"/>
      <c r="V15" s="126"/>
      <c r="W15" s="142"/>
      <c r="X15" s="126"/>
      <c r="Y15" s="127"/>
      <c r="Z15" s="127"/>
    </row>
    <row r="16" spans="1:26" ht="21.75" customHeight="1" x14ac:dyDescent="0.2">
      <c r="A16" s="159"/>
      <c r="B16" s="44" t="s">
        <v>51</v>
      </c>
      <c r="C16" s="44" t="s">
        <v>53</v>
      </c>
      <c r="D16" s="44" t="s">
        <v>54</v>
      </c>
      <c r="E16" s="118"/>
      <c r="F16" s="44" t="s">
        <v>51</v>
      </c>
      <c r="G16" s="44" t="s">
        <v>53</v>
      </c>
      <c r="H16" s="45" t="s">
        <v>54</v>
      </c>
      <c r="I16" s="176"/>
      <c r="J16" s="118" t="s">
        <v>63</v>
      </c>
      <c r="K16" s="118" t="s">
        <v>64</v>
      </c>
      <c r="L16" s="41" t="s">
        <v>68</v>
      </c>
      <c r="M16" s="9"/>
      <c r="N16" s="126"/>
      <c r="O16" s="142"/>
      <c r="P16" s="126"/>
      <c r="Q16" s="142"/>
      <c r="R16" s="126"/>
      <c r="S16" s="142"/>
      <c r="T16" s="126"/>
      <c r="U16" s="142"/>
      <c r="V16" s="126"/>
      <c r="W16" s="142"/>
      <c r="X16" s="126"/>
      <c r="Y16" s="127"/>
      <c r="Z16" s="127"/>
    </row>
    <row r="17" spans="1:26" ht="21.75" customHeight="1" x14ac:dyDescent="0.2">
      <c r="A17" s="160"/>
      <c r="B17" s="46" t="s">
        <v>52</v>
      </c>
      <c r="C17" s="46" t="s">
        <v>51</v>
      </c>
      <c r="D17" s="46" t="s">
        <v>55</v>
      </c>
      <c r="E17" s="161"/>
      <c r="F17" s="46" t="s">
        <v>52</v>
      </c>
      <c r="G17" s="46" t="s">
        <v>51</v>
      </c>
      <c r="H17" s="48" t="s">
        <v>55</v>
      </c>
      <c r="I17" s="177"/>
      <c r="J17" s="119"/>
      <c r="K17" s="119"/>
      <c r="L17" s="41" t="s">
        <v>69</v>
      </c>
      <c r="M17" s="148" t="s">
        <v>92</v>
      </c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ht="23.25" customHeight="1" x14ac:dyDescent="0.2">
      <c r="A18" s="49" t="s">
        <v>7</v>
      </c>
      <c r="B18" s="82">
        <v>10189.91</v>
      </c>
      <c r="C18" s="50"/>
      <c r="D18" s="51"/>
      <c r="E18" s="50"/>
      <c r="F18" s="82">
        <v>5597.8410000000003</v>
      </c>
      <c r="G18" s="52"/>
      <c r="H18" s="51"/>
      <c r="I18" s="53"/>
      <c r="J18" s="39"/>
      <c r="K18" s="80">
        <v>6.3</v>
      </c>
      <c r="L18" s="54"/>
      <c r="M18" s="141" t="s">
        <v>79</v>
      </c>
      <c r="N18" s="135" t="s">
        <v>98</v>
      </c>
      <c r="O18" s="135"/>
      <c r="P18" s="135"/>
      <c r="Q18" s="135" t="s">
        <v>107</v>
      </c>
      <c r="R18" s="135"/>
      <c r="S18" s="135"/>
      <c r="T18" s="135" t="s">
        <v>93</v>
      </c>
      <c r="U18" s="135"/>
      <c r="V18" s="135"/>
      <c r="W18" s="137" t="s">
        <v>91</v>
      </c>
      <c r="X18" s="149"/>
      <c r="Y18" s="149"/>
      <c r="Z18" s="149"/>
    </row>
    <row r="19" spans="1:26" ht="23.25" customHeight="1" x14ac:dyDescent="0.2">
      <c r="A19" s="49" t="s">
        <v>8</v>
      </c>
      <c r="B19" s="82">
        <v>10189.98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6.9999999999708962E-2</v>
      </c>
      <c r="D19" s="51">
        <f t="shared" ref="D19:D42" si="1">IF(C19="","",C19*$D$15)</f>
        <v>503.99999999790452</v>
      </c>
      <c r="E19" s="50"/>
      <c r="F19" s="82">
        <v>5597.8890000000001</v>
      </c>
      <c r="G19" s="52">
        <f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4.7999999999774445E-2</v>
      </c>
      <c r="H19" s="51">
        <f t="shared" ref="H19:H42" si="2">IF(G19="","",G19*$H$15)</f>
        <v>345.59999999837601</v>
      </c>
      <c r="I19" s="53">
        <f t="shared" ref="I19:I42" si="3">IF(H19="","",IF(D19="","",IF(AND(H19=0,D19=0),0,H19/D19)))</f>
        <v>0.68571428571391446</v>
      </c>
      <c r="J19" s="39"/>
      <c r="K19" s="80">
        <v>6.3</v>
      </c>
      <c r="L19" s="54"/>
      <c r="M19" s="132"/>
      <c r="N19" s="136"/>
      <c r="O19" s="136"/>
      <c r="P19" s="136"/>
      <c r="Q19" s="136" t="s">
        <v>108</v>
      </c>
      <c r="R19" s="136"/>
      <c r="S19" s="136"/>
      <c r="T19" s="136"/>
      <c r="U19" s="136"/>
      <c r="V19" s="136"/>
      <c r="W19" s="138"/>
      <c r="X19" s="128"/>
      <c r="Y19" s="128"/>
      <c r="Z19" s="128"/>
    </row>
    <row r="20" spans="1:26" ht="23.25" customHeight="1" x14ac:dyDescent="0.2">
      <c r="A20" s="49" t="s">
        <v>9</v>
      </c>
      <c r="B20" s="82">
        <v>10190.06</v>
      </c>
      <c r="C20" s="50">
        <f t="shared" si="0"/>
        <v>7.999999999992724E-2</v>
      </c>
      <c r="D20" s="51">
        <f t="shared" si="1"/>
        <v>575.99999999947613</v>
      </c>
      <c r="E20" s="50"/>
      <c r="F20" s="82">
        <v>5597.9350000000004</v>
      </c>
      <c r="G20" s="52">
        <f t="shared" ref="G20:G42" si="4">IF(F20="","",IF(LEN(TRUNC(F19,0))-LEN(TRUNC(F20,0))=0,F20-F19,IF(LEN(TRUNC(F19,0))-LEN(TRUNC(F20,0))&gt;0,VALUE(LEFT(F19,LEN(TRUNC(F19,0))-LEN(TRUNC(F20,0))))*POWER(10,LEN(TRUNC(F20,0)))+F20-F19,F20-F19-VALUE(LEFT(F20,LEN(TRUNC(F20,0))-LEN(TRUNC(F19,0))))*POWER(10,LEN(TRUNC(F19,0))))))</f>
        <v>4.6000000000276486E-2</v>
      </c>
      <c r="H20" s="51">
        <f t="shared" si="2"/>
        <v>331.2000000019907</v>
      </c>
      <c r="I20" s="53">
        <f t="shared" si="3"/>
        <v>0.57500000000397899</v>
      </c>
      <c r="J20" s="39"/>
      <c r="K20" s="80">
        <v>6.3</v>
      </c>
      <c r="L20" s="54"/>
      <c r="M20" s="132" t="s">
        <v>80</v>
      </c>
      <c r="N20" s="136" t="s">
        <v>99</v>
      </c>
      <c r="O20" s="136"/>
      <c r="P20" s="136"/>
      <c r="Q20" s="136" t="s">
        <v>189</v>
      </c>
      <c r="R20" s="136"/>
      <c r="S20" s="136"/>
      <c r="T20" s="136" t="s">
        <v>94</v>
      </c>
      <c r="U20" s="136"/>
      <c r="V20" s="136"/>
      <c r="W20" s="138"/>
      <c r="X20" s="128"/>
      <c r="Y20" s="128"/>
      <c r="Z20" s="128"/>
    </row>
    <row r="21" spans="1:26" ht="23.25" customHeight="1" x14ac:dyDescent="0.2">
      <c r="A21" s="49" t="s">
        <v>10</v>
      </c>
      <c r="B21" s="82">
        <v>10190.129999999999</v>
      </c>
      <c r="C21" s="50">
        <f t="shared" si="0"/>
        <v>6.9999999999708962E-2</v>
      </c>
      <c r="D21" s="51">
        <f t="shared" si="1"/>
        <v>503.99999999790452</v>
      </c>
      <c r="E21" s="50"/>
      <c r="F21" s="82">
        <v>5597.982</v>
      </c>
      <c r="G21" s="52">
        <f t="shared" si="4"/>
        <v>4.6999999999570719E-2</v>
      </c>
      <c r="H21" s="51">
        <f t="shared" si="2"/>
        <v>338.39999999690917</v>
      </c>
      <c r="I21" s="53">
        <f t="shared" si="3"/>
        <v>0.67142857142523038</v>
      </c>
      <c r="J21" s="39"/>
      <c r="K21" s="80">
        <v>6.3</v>
      </c>
      <c r="L21" s="54"/>
      <c r="M21" s="133"/>
      <c r="N21" s="139"/>
      <c r="O21" s="139"/>
      <c r="P21" s="139"/>
      <c r="Q21" s="139"/>
      <c r="R21" s="139"/>
      <c r="S21" s="139"/>
      <c r="T21" s="139"/>
      <c r="U21" s="139"/>
      <c r="V21" s="139"/>
      <c r="W21" s="140"/>
      <c r="X21" s="148"/>
      <c r="Y21" s="148"/>
      <c r="Z21" s="148"/>
    </row>
    <row r="22" spans="1:26" ht="23.25" customHeight="1" x14ac:dyDescent="0.2">
      <c r="A22" s="49" t="s">
        <v>11</v>
      </c>
      <c r="B22" s="82">
        <v>10190.200000000001</v>
      </c>
      <c r="C22" s="50">
        <f t="shared" si="0"/>
        <v>7.0000000001527951E-2</v>
      </c>
      <c r="D22" s="51">
        <f t="shared" si="1"/>
        <v>504.00000001100125</v>
      </c>
      <c r="E22" s="50"/>
      <c r="F22" s="82">
        <v>5598.0290000000005</v>
      </c>
      <c r="G22" s="52">
        <f t="shared" si="4"/>
        <v>4.7000000000480213E-2</v>
      </c>
      <c r="H22" s="51">
        <f t="shared" si="2"/>
        <v>338.40000000345754</v>
      </c>
      <c r="I22" s="53">
        <f t="shared" si="3"/>
        <v>0.67142857142077572</v>
      </c>
      <c r="J22" s="39"/>
      <c r="K22" s="80">
        <v>6.3</v>
      </c>
      <c r="L22" s="54"/>
      <c r="M22" s="9"/>
      <c r="N22" s="143"/>
      <c r="O22" s="143"/>
      <c r="P22" s="143"/>
      <c r="Q22" s="143"/>
      <c r="R22" s="143"/>
      <c r="S22" s="143"/>
      <c r="T22" s="143"/>
      <c r="U22" s="143"/>
      <c r="V22" s="143"/>
      <c r="W22" s="126"/>
      <c r="X22" s="127"/>
      <c r="Y22" s="127"/>
      <c r="Z22" s="127"/>
    </row>
    <row r="23" spans="1:26" ht="23.25" customHeight="1" x14ac:dyDescent="0.2">
      <c r="A23" s="49" t="s">
        <v>12</v>
      </c>
      <c r="B23" s="82">
        <v>10190.27</v>
      </c>
      <c r="C23" s="50">
        <f t="shared" si="0"/>
        <v>6.9999999999708962E-2</v>
      </c>
      <c r="D23" s="51">
        <f t="shared" si="1"/>
        <v>503.99999999790452</v>
      </c>
      <c r="E23" s="50"/>
      <c r="F23" s="82">
        <v>5598.0739999999996</v>
      </c>
      <c r="G23" s="52">
        <f t="shared" si="4"/>
        <v>4.4999999999163265E-2</v>
      </c>
      <c r="H23" s="51">
        <f t="shared" si="2"/>
        <v>323.99999999397551</v>
      </c>
      <c r="I23" s="53">
        <f t="shared" si="3"/>
        <v>0.64285714284786233</v>
      </c>
      <c r="J23" s="39"/>
      <c r="K23" s="80">
        <v>6.4</v>
      </c>
      <c r="L23" s="54"/>
      <c r="M23" s="9"/>
      <c r="N23" s="143"/>
      <c r="O23" s="143"/>
      <c r="P23" s="143"/>
      <c r="Q23" s="143"/>
      <c r="R23" s="143"/>
      <c r="S23" s="143"/>
      <c r="T23" s="143"/>
      <c r="U23" s="143"/>
      <c r="V23" s="143"/>
      <c r="W23" s="126"/>
      <c r="X23" s="127"/>
      <c r="Y23" s="127"/>
      <c r="Z23" s="127"/>
    </row>
    <row r="24" spans="1:26" ht="23.25" customHeight="1" x14ac:dyDescent="0.2">
      <c r="A24" s="49" t="s">
        <v>13</v>
      </c>
      <c r="B24" s="82">
        <v>10190.33</v>
      </c>
      <c r="C24" s="50">
        <f t="shared" si="0"/>
        <v>5.9999999999490683E-2</v>
      </c>
      <c r="D24" s="51">
        <f t="shared" si="1"/>
        <v>431.99999999633292</v>
      </c>
      <c r="E24" s="50"/>
      <c r="F24" s="82">
        <v>5598.116</v>
      </c>
      <c r="G24" s="52">
        <f t="shared" si="4"/>
        <v>4.2000000000371074E-2</v>
      </c>
      <c r="H24" s="51">
        <f t="shared" si="2"/>
        <v>302.40000000267173</v>
      </c>
      <c r="I24" s="53">
        <f t="shared" si="3"/>
        <v>0.70000000001212659</v>
      </c>
      <c r="J24" s="39"/>
      <c r="K24" s="80">
        <v>6.4</v>
      </c>
      <c r="L24" s="54"/>
      <c r="M24" s="9"/>
      <c r="N24" s="143"/>
      <c r="O24" s="143"/>
      <c r="P24" s="143"/>
      <c r="Q24" s="143"/>
      <c r="R24" s="143"/>
      <c r="S24" s="143"/>
      <c r="T24" s="143"/>
      <c r="U24" s="143"/>
      <c r="V24" s="143"/>
      <c r="W24" s="126"/>
      <c r="X24" s="127"/>
      <c r="Y24" s="127"/>
      <c r="Z24" s="127"/>
    </row>
    <row r="25" spans="1:26" ht="23.25" customHeight="1" x14ac:dyDescent="0.2">
      <c r="A25" s="49" t="s">
        <v>14</v>
      </c>
      <c r="B25" s="82">
        <v>10190.41</v>
      </c>
      <c r="C25" s="50">
        <f t="shared" si="0"/>
        <v>7.999999999992724E-2</v>
      </c>
      <c r="D25" s="51">
        <f t="shared" si="1"/>
        <v>575.99999999947613</v>
      </c>
      <c r="E25" s="50"/>
      <c r="F25" s="82">
        <v>5598.1629999999996</v>
      </c>
      <c r="G25" s="52">
        <f t="shared" si="4"/>
        <v>4.6999999999570719E-2</v>
      </c>
      <c r="H25" s="51">
        <f t="shared" si="2"/>
        <v>338.39999999690917</v>
      </c>
      <c r="I25" s="53">
        <f t="shared" si="3"/>
        <v>0.58749999999516833</v>
      </c>
      <c r="J25" s="39"/>
      <c r="K25" s="80">
        <v>6.4</v>
      </c>
      <c r="L25" s="54"/>
      <c r="M25" s="9"/>
      <c r="N25" s="143"/>
      <c r="O25" s="143"/>
      <c r="P25" s="143"/>
      <c r="Q25" s="143"/>
      <c r="R25" s="143"/>
      <c r="S25" s="143"/>
      <c r="T25" s="143"/>
      <c r="U25" s="143"/>
      <c r="V25" s="143"/>
      <c r="W25" s="126"/>
      <c r="X25" s="127"/>
      <c r="Y25" s="127"/>
      <c r="Z25" s="127"/>
    </row>
    <row r="26" spans="1:26" ht="23.25" customHeight="1" x14ac:dyDescent="0.2">
      <c r="A26" s="49" t="s">
        <v>15</v>
      </c>
      <c r="B26" s="82">
        <v>10190.51</v>
      </c>
      <c r="C26" s="50">
        <f t="shared" si="0"/>
        <v>0.1000000000003638</v>
      </c>
      <c r="D26" s="51">
        <f t="shared" si="1"/>
        <v>720.00000000261934</v>
      </c>
      <c r="E26" s="50"/>
      <c r="F26" s="82">
        <v>5598.2190000000001</v>
      </c>
      <c r="G26" s="52">
        <f t="shared" si="4"/>
        <v>5.6000000000494765E-2</v>
      </c>
      <c r="H26" s="51">
        <f t="shared" si="2"/>
        <v>403.20000000356231</v>
      </c>
      <c r="I26" s="53">
        <f t="shared" si="3"/>
        <v>0.56000000000291039</v>
      </c>
      <c r="J26" s="39"/>
      <c r="K26" s="80">
        <v>6.2</v>
      </c>
      <c r="L26" s="54"/>
      <c r="M26" s="9"/>
      <c r="N26" s="143"/>
      <c r="O26" s="143"/>
      <c r="P26" s="143"/>
      <c r="Q26" s="143"/>
      <c r="R26" s="143"/>
      <c r="S26" s="143"/>
      <c r="T26" s="143"/>
      <c r="U26" s="143"/>
      <c r="V26" s="143"/>
      <c r="W26" s="126"/>
      <c r="X26" s="127"/>
      <c r="Y26" s="127"/>
      <c r="Z26" s="127"/>
    </row>
    <row r="27" spans="1:26" ht="23.25" customHeight="1" x14ac:dyDescent="0.2">
      <c r="A27" s="49" t="s">
        <v>16</v>
      </c>
      <c r="B27" s="82">
        <v>10190.620000000001</v>
      </c>
      <c r="C27" s="50">
        <f t="shared" si="0"/>
        <v>0.11000000000058208</v>
      </c>
      <c r="D27" s="51">
        <f t="shared" si="1"/>
        <v>792.00000000419095</v>
      </c>
      <c r="E27" s="50"/>
      <c r="F27" s="82">
        <v>5598.2830000000004</v>
      </c>
      <c r="G27" s="52">
        <f t="shared" si="4"/>
        <v>6.400000000030559E-2</v>
      </c>
      <c r="H27" s="51">
        <f t="shared" si="2"/>
        <v>460.80000000220025</v>
      </c>
      <c r="I27" s="53">
        <f t="shared" si="3"/>
        <v>0.58181818181788114</v>
      </c>
      <c r="J27" s="39"/>
      <c r="K27" s="80">
        <v>6.2</v>
      </c>
      <c r="L27" s="54"/>
      <c r="M27" s="9"/>
      <c r="N27" s="143"/>
      <c r="O27" s="143"/>
      <c r="P27" s="143"/>
      <c r="Q27" s="143"/>
      <c r="R27" s="143"/>
      <c r="S27" s="143"/>
      <c r="T27" s="143"/>
      <c r="U27" s="143"/>
      <c r="V27" s="143"/>
      <c r="W27" s="126"/>
      <c r="X27" s="127"/>
      <c r="Y27" s="127"/>
      <c r="Z27" s="127"/>
    </row>
    <row r="28" spans="1:26" ht="23.25" customHeight="1" x14ac:dyDescent="0.2">
      <c r="A28" s="49" t="s">
        <v>17</v>
      </c>
      <c r="B28" s="82">
        <v>10190.73</v>
      </c>
      <c r="C28" s="50">
        <f t="shared" si="0"/>
        <v>0.10999999999876309</v>
      </c>
      <c r="D28" s="51">
        <f t="shared" si="1"/>
        <v>791.99999999109423</v>
      </c>
      <c r="E28" s="50"/>
      <c r="F28" s="82">
        <v>5598.3459999999995</v>
      </c>
      <c r="G28" s="52">
        <f t="shared" si="4"/>
        <v>6.2999999999192369E-2</v>
      </c>
      <c r="H28" s="51">
        <f t="shared" si="2"/>
        <v>453.59999999418505</v>
      </c>
      <c r="I28" s="53">
        <f t="shared" si="3"/>
        <v>0.5727272727263707</v>
      </c>
      <c r="J28" s="39"/>
      <c r="K28" s="80">
        <v>6.2</v>
      </c>
      <c r="L28" s="54"/>
      <c r="M28" s="9"/>
      <c r="N28" s="143"/>
      <c r="O28" s="143"/>
      <c r="P28" s="143"/>
      <c r="Q28" s="143"/>
      <c r="R28" s="143"/>
      <c r="S28" s="143"/>
      <c r="T28" s="143"/>
      <c r="U28" s="143"/>
      <c r="V28" s="143"/>
      <c r="W28" s="126"/>
      <c r="X28" s="127"/>
      <c r="Y28" s="127"/>
      <c r="Z28" s="127"/>
    </row>
    <row r="29" spans="1:26" ht="23.25" customHeight="1" x14ac:dyDescent="0.2">
      <c r="A29" s="49" t="s">
        <v>18</v>
      </c>
      <c r="B29" s="82">
        <v>10190.84</v>
      </c>
      <c r="C29" s="50">
        <f t="shared" si="0"/>
        <v>0.11000000000058208</v>
      </c>
      <c r="D29" s="51">
        <f t="shared" si="1"/>
        <v>792.00000000419095</v>
      </c>
      <c r="E29" s="50"/>
      <c r="F29" s="82">
        <v>5598.4080000000004</v>
      </c>
      <c r="G29" s="52">
        <f t="shared" si="4"/>
        <v>6.2000000000807631E-2</v>
      </c>
      <c r="H29" s="51">
        <f t="shared" si="2"/>
        <v>446.40000000581495</v>
      </c>
      <c r="I29" s="53">
        <f t="shared" si="3"/>
        <v>0.56363636364072323</v>
      </c>
      <c r="J29" s="39"/>
      <c r="K29" s="80">
        <v>6.2</v>
      </c>
      <c r="L29" s="54"/>
      <c r="M29" s="134" t="s">
        <v>95</v>
      </c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26" ht="23.25" customHeight="1" x14ac:dyDescent="0.2">
      <c r="A30" s="49" t="s">
        <v>19</v>
      </c>
      <c r="B30" s="82">
        <v>10190.959999999999</v>
      </c>
      <c r="C30" s="50">
        <f t="shared" si="0"/>
        <v>0.11999999999898137</v>
      </c>
      <c r="D30" s="51">
        <f t="shared" si="1"/>
        <v>863.99999999266583</v>
      </c>
      <c r="E30" s="50"/>
      <c r="F30" s="82">
        <v>5598.4740000000002</v>
      </c>
      <c r="G30" s="52">
        <f t="shared" si="4"/>
        <v>6.5999999999803549E-2</v>
      </c>
      <c r="H30" s="51">
        <f t="shared" si="2"/>
        <v>475.19999999858555</v>
      </c>
      <c r="I30" s="53">
        <f t="shared" si="3"/>
        <v>0.55000000000303162</v>
      </c>
      <c r="J30" s="39"/>
      <c r="K30" s="80">
        <v>6.2</v>
      </c>
      <c r="L30" s="54"/>
      <c r="M30" s="128" t="s">
        <v>97</v>
      </c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23.25" customHeight="1" x14ac:dyDescent="0.2">
      <c r="A31" s="49" t="s">
        <v>20</v>
      </c>
      <c r="B31" s="82">
        <v>10191.07</v>
      </c>
      <c r="C31" s="50">
        <f t="shared" si="0"/>
        <v>0.11000000000058208</v>
      </c>
      <c r="D31" s="51">
        <f t="shared" si="1"/>
        <v>792.00000000419095</v>
      </c>
      <c r="E31" s="50"/>
      <c r="F31" s="82">
        <v>5598.5349999999999</v>
      </c>
      <c r="G31" s="52">
        <f t="shared" si="4"/>
        <v>6.099999999969441E-2</v>
      </c>
      <c r="H31" s="51">
        <f t="shared" si="2"/>
        <v>439.19999999779975</v>
      </c>
      <c r="I31" s="53">
        <f t="shared" si="3"/>
        <v>0.55454545453974202</v>
      </c>
      <c r="J31" s="39"/>
      <c r="K31" s="80">
        <v>6.2</v>
      </c>
      <c r="L31" s="54"/>
      <c r="M31" s="141" t="s">
        <v>79</v>
      </c>
      <c r="N31" s="135" t="s">
        <v>98</v>
      </c>
      <c r="O31" s="135"/>
      <c r="P31" s="135" t="s">
        <v>100</v>
      </c>
      <c r="Q31" s="135"/>
      <c r="R31" s="135" t="s">
        <v>93</v>
      </c>
      <c r="S31" s="135"/>
      <c r="T31" s="135" t="s">
        <v>103</v>
      </c>
      <c r="U31" s="135"/>
      <c r="V31" s="135" t="s">
        <v>187</v>
      </c>
      <c r="W31" s="135"/>
      <c r="X31" s="135"/>
      <c r="Y31" s="135" t="s">
        <v>91</v>
      </c>
      <c r="Z31" s="137"/>
    </row>
    <row r="32" spans="1:26" ht="23.25" customHeight="1" x14ac:dyDescent="0.2">
      <c r="A32" s="49" t="s">
        <v>21</v>
      </c>
      <c r="B32" s="82">
        <v>10191.18</v>
      </c>
      <c r="C32" s="50">
        <f t="shared" si="0"/>
        <v>0.11000000000058208</v>
      </c>
      <c r="D32" s="51">
        <f t="shared" si="1"/>
        <v>792.00000000419095</v>
      </c>
      <c r="E32" s="50"/>
      <c r="F32" s="82">
        <v>5598.5969999999998</v>
      </c>
      <c r="G32" s="52">
        <f t="shared" si="4"/>
        <v>6.1999999999898137E-2</v>
      </c>
      <c r="H32" s="51">
        <f t="shared" si="2"/>
        <v>446.39999999926658</v>
      </c>
      <c r="I32" s="53">
        <f t="shared" si="3"/>
        <v>0.56363636363245506</v>
      </c>
      <c r="J32" s="39"/>
      <c r="K32" s="80">
        <v>6.2</v>
      </c>
      <c r="L32" s="54"/>
      <c r="M32" s="132"/>
      <c r="N32" s="136"/>
      <c r="O32" s="136"/>
      <c r="P32" s="136" t="s">
        <v>83</v>
      </c>
      <c r="Q32" s="136"/>
      <c r="R32" s="136" t="s">
        <v>102</v>
      </c>
      <c r="S32" s="136"/>
      <c r="T32" s="136" t="s">
        <v>104</v>
      </c>
      <c r="U32" s="136"/>
      <c r="V32" s="136" t="s">
        <v>105</v>
      </c>
      <c r="W32" s="136"/>
      <c r="X32" s="136"/>
      <c r="Y32" s="136"/>
      <c r="Z32" s="138"/>
    </row>
    <row r="33" spans="1:26" ht="23.25" customHeight="1" x14ac:dyDescent="0.2">
      <c r="A33" s="49" t="s">
        <v>22</v>
      </c>
      <c r="B33" s="82">
        <v>10191.280000000001</v>
      </c>
      <c r="C33" s="50">
        <f t="shared" si="0"/>
        <v>0.1000000000003638</v>
      </c>
      <c r="D33" s="51">
        <f t="shared" si="1"/>
        <v>720.00000000261934</v>
      </c>
      <c r="E33" s="50"/>
      <c r="F33" s="82">
        <v>5598.6580000000004</v>
      </c>
      <c r="G33" s="52">
        <f t="shared" si="4"/>
        <v>6.1000000000603904E-2</v>
      </c>
      <c r="H33" s="51">
        <f t="shared" si="2"/>
        <v>439.20000000434811</v>
      </c>
      <c r="I33" s="53">
        <f t="shared" si="3"/>
        <v>0.61000000000381993</v>
      </c>
      <c r="J33" s="39"/>
      <c r="K33" s="80">
        <v>6.2</v>
      </c>
      <c r="L33" s="54"/>
      <c r="M33" s="132" t="s">
        <v>80</v>
      </c>
      <c r="N33" s="136" t="s">
        <v>99</v>
      </c>
      <c r="O33" s="136"/>
      <c r="P33" s="136" t="s">
        <v>101</v>
      </c>
      <c r="Q33" s="136"/>
      <c r="R33" s="136" t="s">
        <v>69</v>
      </c>
      <c r="S33" s="136"/>
      <c r="T33" s="136" t="s">
        <v>69</v>
      </c>
      <c r="U33" s="136"/>
      <c r="V33" s="136" t="s">
        <v>106</v>
      </c>
      <c r="W33" s="136"/>
      <c r="X33" s="136"/>
      <c r="Y33" s="136"/>
      <c r="Z33" s="138"/>
    </row>
    <row r="34" spans="1:26" ht="23.25" customHeight="1" x14ac:dyDescent="0.2">
      <c r="A34" s="49" t="s">
        <v>23</v>
      </c>
      <c r="B34" s="82">
        <v>10191.39</v>
      </c>
      <c r="C34" s="50">
        <f t="shared" si="0"/>
        <v>0.10999999999876309</v>
      </c>
      <c r="D34" s="51">
        <f t="shared" si="1"/>
        <v>791.99999999109423</v>
      </c>
      <c r="E34" s="50"/>
      <c r="F34" s="82">
        <v>5598.7209999999995</v>
      </c>
      <c r="G34" s="52">
        <f t="shared" si="4"/>
        <v>6.2999999999192369E-2</v>
      </c>
      <c r="H34" s="51">
        <f t="shared" si="2"/>
        <v>453.59999999418505</v>
      </c>
      <c r="I34" s="53">
        <f t="shared" si="3"/>
        <v>0.5727272727263707</v>
      </c>
      <c r="J34" s="39"/>
      <c r="K34" s="80">
        <v>6.2</v>
      </c>
      <c r="L34" s="54"/>
      <c r="M34" s="133"/>
      <c r="N34" s="139"/>
      <c r="O34" s="139"/>
      <c r="P34" s="139"/>
      <c r="Q34" s="139"/>
      <c r="R34" s="140"/>
      <c r="S34" s="133"/>
      <c r="T34" s="140"/>
      <c r="U34" s="133"/>
      <c r="V34" s="140"/>
      <c r="W34" s="148"/>
      <c r="X34" s="133"/>
      <c r="Y34" s="139"/>
      <c r="Z34" s="140"/>
    </row>
    <row r="35" spans="1:26" ht="23.25" customHeight="1" x14ac:dyDescent="0.2">
      <c r="A35" s="49" t="s">
        <v>24</v>
      </c>
      <c r="B35" s="82">
        <v>10191.48</v>
      </c>
      <c r="C35" s="50">
        <f t="shared" si="0"/>
        <v>9.0000000000145519E-2</v>
      </c>
      <c r="D35" s="51">
        <f t="shared" si="1"/>
        <v>648.00000000104774</v>
      </c>
      <c r="E35" s="50"/>
      <c r="F35" s="82">
        <v>5598.7740000000003</v>
      </c>
      <c r="G35" s="52">
        <f t="shared" si="4"/>
        <v>5.3000000000793079E-2</v>
      </c>
      <c r="H35" s="51">
        <f t="shared" si="2"/>
        <v>381.60000000571017</v>
      </c>
      <c r="I35" s="53">
        <f t="shared" si="3"/>
        <v>0.58888888889674873</v>
      </c>
      <c r="J35" s="39"/>
      <c r="K35" s="80">
        <v>6.2</v>
      </c>
      <c r="L35" s="54"/>
      <c r="M35" s="9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26"/>
    </row>
    <row r="36" spans="1:26" ht="23.25" customHeight="1" x14ac:dyDescent="0.2">
      <c r="A36" s="49" t="s">
        <v>25</v>
      </c>
      <c r="B36" s="82">
        <v>10191.58</v>
      </c>
      <c r="C36" s="50">
        <f t="shared" si="0"/>
        <v>0.1000000000003638</v>
      </c>
      <c r="D36" s="51">
        <f t="shared" si="1"/>
        <v>720.00000000261934</v>
      </c>
      <c r="E36" s="50"/>
      <c r="F36" s="82">
        <v>5598.8289999999997</v>
      </c>
      <c r="G36" s="52">
        <f t="shared" si="4"/>
        <v>5.4999999999381544E-2</v>
      </c>
      <c r="H36" s="51">
        <f t="shared" si="2"/>
        <v>395.99999999554711</v>
      </c>
      <c r="I36" s="53">
        <f t="shared" si="3"/>
        <v>0.54999999999181459</v>
      </c>
      <c r="J36" s="39"/>
      <c r="K36" s="80">
        <v>6.2</v>
      </c>
      <c r="L36" s="54"/>
      <c r="M36" s="9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26"/>
    </row>
    <row r="37" spans="1:26" ht="23.25" customHeight="1" x14ac:dyDescent="0.2">
      <c r="A37" s="49" t="s">
        <v>26</v>
      </c>
      <c r="B37" s="82">
        <v>10191.68</v>
      </c>
      <c r="C37" s="50">
        <f t="shared" si="0"/>
        <v>0.1000000000003638</v>
      </c>
      <c r="D37" s="51">
        <f t="shared" si="1"/>
        <v>720.00000000261934</v>
      </c>
      <c r="E37" s="50"/>
      <c r="F37" s="82">
        <v>5598.8779999999997</v>
      </c>
      <c r="G37" s="52">
        <f t="shared" si="4"/>
        <v>4.8999999999978172E-2</v>
      </c>
      <c r="H37" s="51">
        <f t="shared" si="2"/>
        <v>352.79999999984284</v>
      </c>
      <c r="I37" s="53">
        <f t="shared" si="3"/>
        <v>0.48999999999799909</v>
      </c>
      <c r="J37" s="39"/>
      <c r="K37" s="80">
        <v>6.3</v>
      </c>
      <c r="L37" s="54"/>
      <c r="M37" s="9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26"/>
    </row>
    <row r="38" spans="1:26" ht="23.25" customHeight="1" x14ac:dyDescent="0.2">
      <c r="A38" s="49" t="s">
        <v>27</v>
      </c>
      <c r="B38" s="82">
        <v>10191.76</v>
      </c>
      <c r="C38" s="50">
        <f t="shared" si="0"/>
        <v>7.999999999992724E-2</v>
      </c>
      <c r="D38" s="51">
        <f t="shared" si="1"/>
        <v>575.99999999947613</v>
      </c>
      <c r="E38" s="50"/>
      <c r="F38" s="82">
        <v>5598.92</v>
      </c>
      <c r="G38" s="52">
        <f t="shared" si="4"/>
        <v>4.2000000000371074E-2</v>
      </c>
      <c r="H38" s="51">
        <f t="shared" si="2"/>
        <v>302.40000000267173</v>
      </c>
      <c r="I38" s="53">
        <f t="shared" si="3"/>
        <v>0.52500000000511593</v>
      </c>
      <c r="J38" s="39"/>
      <c r="K38" s="80">
        <v>6.3</v>
      </c>
      <c r="L38" s="54"/>
      <c r="M38" s="9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26"/>
    </row>
    <row r="39" spans="1:26" ht="23.25" customHeight="1" x14ac:dyDescent="0.2">
      <c r="A39" s="49" t="s">
        <v>28</v>
      </c>
      <c r="B39" s="82">
        <v>10191.85</v>
      </c>
      <c r="C39" s="50">
        <f t="shared" si="0"/>
        <v>9.0000000000145519E-2</v>
      </c>
      <c r="D39" s="51">
        <f t="shared" si="1"/>
        <v>648.00000000104774</v>
      </c>
      <c r="E39" s="50"/>
      <c r="F39" s="82">
        <v>5598.9620000000004</v>
      </c>
      <c r="G39" s="52">
        <f t="shared" si="4"/>
        <v>4.2000000000371074E-2</v>
      </c>
      <c r="H39" s="51">
        <f t="shared" si="2"/>
        <v>302.40000000267173</v>
      </c>
      <c r="I39" s="53">
        <f t="shared" si="3"/>
        <v>0.46666666667003515</v>
      </c>
      <c r="J39" s="39"/>
      <c r="K39" s="80">
        <v>6.3</v>
      </c>
      <c r="L39" s="54"/>
      <c r="M39" s="9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26"/>
    </row>
    <row r="40" spans="1:26" ht="23.25" customHeight="1" x14ac:dyDescent="0.2">
      <c r="A40" s="49" t="s">
        <v>29</v>
      </c>
      <c r="B40" s="82">
        <v>10191.94</v>
      </c>
      <c r="C40" s="50">
        <f t="shared" si="0"/>
        <v>9.0000000000145519E-2</v>
      </c>
      <c r="D40" s="51">
        <f t="shared" si="1"/>
        <v>648.00000000104774</v>
      </c>
      <c r="E40" s="50"/>
      <c r="F40" s="82">
        <v>5599.0060000000003</v>
      </c>
      <c r="G40" s="52">
        <f t="shared" si="4"/>
        <v>4.3999999999869033E-2</v>
      </c>
      <c r="H40" s="51">
        <f t="shared" si="2"/>
        <v>316.79999999905704</v>
      </c>
      <c r="I40" s="53">
        <f t="shared" si="3"/>
        <v>0.48888888888664322</v>
      </c>
      <c r="J40" s="39"/>
      <c r="K40" s="80">
        <v>6.3</v>
      </c>
      <c r="L40" s="54"/>
      <c r="M40" s="128" t="s">
        <v>109</v>
      </c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</row>
    <row r="41" spans="1:26" ht="23.25" customHeight="1" x14ac:dyDescent="0.2">
      <c r="A41" s="49" t="s">
        <v>30</v>
      </c>
      <c r="B41" s="82">
        <v>10192.030000000001</v>
      </c>
      <c r="C41" s="50">
        <f t="shared" si="0"/>
        <v>9.0000000000145519E-2</v>
      </c>
      <c r="D41" s="51">
        <f t="shared" si="1"/>
        <v>648.00000000104774</v>
      </c>
      <c r="E41" s="50"/>
      <c r="F41" s="82">
        <v>5599.0510000000004</v>
      </c>
      <c r="G41" s="52">
        <f t="shared" si="4"/>
        <v>4.500000000007276E-2</v>
      </c>
      <c r="H41" s="51">
        <f t="shared" si="2"/>
        <v>324.00000000052387</v>
      </c>
      <c r="I41" s="53">
        <f t="shared" si="3"/>
        <v>0.5</v>
      </c>
      <c r="J41" s="39"/>
      <c r="K41" s="80">
        <v>6.3</v>
      </c>
      <c r="L41" s="54"/>
      <c r="M41" s="141" t="s">
        <v>79</v>
      </c>
      <c r="N41" s="135" t="s">
        <v>98</v>
      </c>
      <c r="O41" s="135"/>
      <c r="P41" s="135" t="s">
        <v>93</v>
      </c>
      <c r="Q41" s="135"/>
      <c r="R41" s="135"/>
      <c r="S41" s="135" t="s">
        <v>111</v>
      </c>
      <c r="T41" s="135" t="s">
        <v>81</v>
      </c>
      <c r="U41" s="135"/>
      <c r="V41" s="135"/>
      <c r="W41" s="135"/>
      <c r="X41" s="135" t="s">
        <v>93</v>
      </c>
      <c r="Y41" s="135"/>
      <c r="Z41" s="137"/>
    </row>
    <row r="42" spans="1:26" ht="23.25" customHeight="1" x14ac:dyDescent="0.2">
      <c r="A42" s="49" t="s">
        <v>31</v>
      </c>
      <c r="B42" s="82">
        <v>10192.120000000001</v>
      </c>
      <c r="C42" s="50">
        <f t="shared" si="0"/>
        <v>9.0000000000145519E-2</v>
      </c>
      <c r="D42" s="51">
        <f t="shared" si="1"/>
        <v>648.00000000104774</v>
      </c>
      <c r="E42" s="50"/>
      <c r="F42" s="82">
        <v>5599.0959999999995</v>
      </c>
      <c r="G42" s="52">
        <f t="shared" si="4"/>
        <v>4.4999999999163265E-2</v>
      </c>
      <c r="H42" s="51">
        <f t="shared" si="2"/>
        <v>323.99999999397551</v>
      </c>
      <c r="I42" s="53">
        <f t="shared" si="3"/>
        <v>0.49999999998989453</v>
      </c>
      <c r="J42" s="39"/>
      <c r="K42" s="80">
        <v>6.3</v>
      </c>
      <c r="L42" s="54"/>
      <c r="M42" s="132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8"/>
    </row>
    <row r="43" spans="1:26" ht="22.5" customHeight="1" x14ac:dyDescent="0.2">
      <c r="A43" s="174" t="s">
        <v>70</v>
      </c>
      <c r="B43" s="174"/>
      <c r="C43" s="174"/>
      <c r="D43" s="51">
        <f>SUM(D18:D42)</f>
        <v>15912.00000000681</v>
      </c>
      <c r="E43" s="39"/>
      <c r="F43" s="55"/>
      <c r="G43" s="39"/>
      <c r="H43" s="51">
        <f>SUM(H18:H42)</f>
        <v>9035.9999999942374</v>
      </c>
      <c r="I43" s="53">
        <f>IF(AND(H43=0,D43=0),0,H43/D43)</f>
        <v>0.56787330316681561</v>
      </c>
      <c r="J43" s="39"/>
      <c r="K43" s="39"/>
      <c r="L43" s="54"/>
      <c r="M43" s="132" t="s">
        <v>80</v>
      </c>
      <c r="N43" s="136" t="s">
        <v>99</v>
      </c>
      <c r="O43" s="136"/>
      <c r="P43" s="136" t="s">
        <v>110</v>
      </c>
      <c r="Q43" s="136"/>
      <c r="R43" s="136"/>
      <c r="S43" s="136"/>
      <c r="T43" s="136"/>
      <c r="U43" s="136"/>
      <c r="V43" s="136"/>
      <c r="W43" s="136"/>
      <c r="X43" s="136" t="s">
        <v>110</v>
      </c>
      <c r="Y43" s="136"/>
      <c r="Z43" s="138"/>
    </row>
    <row r="44" spans="1:26" ht="22.5" customHeight="1" x14ac:dyDescent="0.2">
      <c r="A44" s="178" t="s">
        <v>71</v>
      </c>
      <c r="B44" s="178"/>
      <c r="C44" s="178"/>
      <c r="D44" s="39"/>
      <c r="E44" s="39"/>
      <c r="F44" s="55"/>
      <c r="G44" s="39"/>
      <c r="H44" s="39"/>
      <c r="I44" s="39"/>
      <c r="J44" s="39"/>
      <c r="K44" s="39"/>
      <c r="L44" s="54"/>
      <c r="M44" s="133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</row>
    <row r="45" spans="1:26" ht="22.5" customHeight="1" x14ac:dyDescent="0.2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126"/>
      <c r="O45" s="142"/>
      <c r="P45" s="126"/>
      <c r="Q45" s="127"/>
      <c r="R45" s="142"/>
      <c r="S45" s="7"/>
      <c r="T45" s="126"/>
      <c r="U45" s="127"/>
      <c r="V45" s="127"/>
      <c r="W45" s="142"/>
      <c r="X45" s="126"/>
      <c r="Y45" s="127"/>
      <c r="Z45" s="127"/>
    </row>
    <row r="46" spans="1:26" ht="22.5" customHeight="1" x14ac:dyDescent="0.2">
      <c r="A46" s="169" t="s">
        <v>72</v>
      </c>
      <c r="B46" s="169"/>
      <c r="C46" s="169"/>
      <c r="D46" s="169"/>
      <c r="E46" s="169"/>
      <c r="F46" s="169"/>
      <c r="G46" s="168" t="s">
        <v>73</v>
      </c>
      <c r="H46" s="168"/>
      <c r="I46" s="168"/>
      <c r="J46" s="168"/>
      <c r="K46" s="168"/>
      <c r="L46" s="168"/>
      <c r="M46" s="9"/>
      <c r="N46" s="126"/>
      <c r="O46" s="142"/>
      <c r="P46" s="126"/>
      <c r="Q46" s="127"/>
      <c r="R46" s="142"/>
      <c r="S46" s="7"/>
      <c r="T46" s="126"/>
      <c r="U46" s="127"/>
      <c r="V46" s="127"/>
      <c r="W46" s="142"/>
      <c r="X46" s="126"/>
      <c r="Y46" s="127"/>
      <c r="Z46" s="127"/>
    </row>
    <row r="47" spans="1:26" ht="22.5" customHeight="1" x14ac:dyDescent="0.2">
      <c r="A47" s="85" t="s">
        <v>383</v>
      </c>
      <c r="B47" s="85"/>
      <c r="C47" s="85"/>
      <c r="D47" s="169" t="s">
        <v>74</v>
      </c>
      <c r="E47" s="169"/>
      <c r="F47" s="169"/>
      <c r="G47" s="57"/>
      <c r="H47" s="57"/>
      <c r="I47" s="57"/>
      <c r="J47" s="57"/>
      <c r="K47" s="57"/>
      <c r="L47" s="57"/>
      <c r="M47" s="9"/>
      <c r="N47" s="126"/>
      <c r="O47" s="142"/>
      <c r="P47" s="126"/>
      <c r="Q47" s="127"/>
      <c r="R47" s="142"/>
      <c r="S47" s="7"/>
      <c r="T47" s="126"/>
      <c r="U47" s="127"/>
      <c r="V47" s="127"/>
      <c r="W47" s="142"/>
      <c r="X47" s="126"/>
      <c r="Y47" s="127"/>
      <c r="Z47" s="127"/>
    </row>
    <row r="48" spans="1:26" ht="22.5" customHeight="1" x14ac:dyDescent="0.2">
      <c r="A48" s="89" t="s">
        <v>75</v>
      </c>
      <c r="B48" s="89"/>
      <c r="C48" s="89"/>
      <c r="D48" s="89" t="s">
        <v>76</v>
      </c>
      <c r="E48" s="89"/>
      <c r="F48" s="89"/>
      <c r="G48" s="56"/>
      <c r="H48" s="56"/>
      <c r="I48" s="56"/>
      <c r="J48" s="56"/>
      <c r="K48" s="56"/>
      <c r="L48" s="56"/>
    </row>
    <row r="49" spans="1:23" ht="22.5" customHeight="1" x14ac:dyDescent="0.2">
      <c r="A49" s="85" t="s">
        <v>384</v>
      </c>
      <c r="B49" s="85"/>
      <c r="C49" s="85"/>
      <c r="D49" s="169" t="s">
        <v>74</v>
      </c>
      <c r="E49" s="169"/>
      <c r="F49" s="169"/>
      <c r="G49" s="56"/>
      <c r="H49" s="169" t="s">
        <v>191</v>
      </c>
      <c r="I49" s="169"/>
      <c r="J49" s="169"/>
      <c r="K49" s="169" t="s">
        <v>77</v>
      </c>
      <c r="L49" s="169"/>
      <c r="N49" s="91" t="s">
        <v>150</v>
      </c>
      <c r="O49" s="91"/>
      <c r="P49" s="91"/>
      <c r="Q49" s="90" t="s">
        <v>382</v>
      </c>
      <c r="R49" s="90"/>
      <c r="S49" s="90"/>
      <c r="T49" s="90"/>
      <c r="U49" s="90"/>
      <c r="V49" s="90"/>
      <c r="W49" s="1"/>
    </row>
    <row r="50" spans="1:23" ht="22.5" customHeight="1" x14ac:dyDescent="0.2">
      <c r="A50" s="89" t="s">
        <v>75</v>
      </c>
      <c r="B50" s="89"/>
      <c r="C50" s="89"/>
      <c r="D50" s="89" t="s">
        <v>76</v>
      </c>
      <c r="E50" s="89"/>
      <c r="F50" s="89"/>
      <c r="G50" s="59"/>
      <c r="H50" s="89" t="s">
        <v>75</v>
      </c>
      <c r="I50" s="89"/>
      <c r="J50" s="89"/>
      <c r="K50" s="89" t="s">
        <v>76</v>
      </c>
      <c r="L50" s="89"/>
      <c r="S50" s="86" t="s">
        <v>76</v>
      </c>
      <c r="T50" s="86"/>
    </row>
    <row r="51" spans="1:23" ht="20.100000000000001" customHeight="1" x14ac:dyDescent="0.2">
      <c r="A51" s="85" t="s">
        <v>381</v>
      </c>
      <c r="B51" s="85"/>
      <c r="C51" s="85"/>
      <c r="D51" s="169" t="s">
        <v>74</v>
      </c>
      <c r="E51" s="169"/>
      <c r="F51" s="169"/>
      <c r="G51" s="56"/>
      <c r="H51" s="56"/>
      <c r="I51" s="56"/>
      <c r="J51" s="56"/>
      <c r="K51" s="56"/>
      <c r="L51" s="56"/>
    </row>
    <row r="52" spans="1:23" ht="20.100000000000001" customHeight="1" x14ac:dyDescent="0.2">
      <c r="A52" s="89" t="s">
        <v>75</v>
      </c>
      <c r="B52" s="89"/>
      <c r="C52" s="89"/>
      <c r="D52" s="182" t="s">
        <v>76</v>
      </c>
      <c r="E52" s="182"/>
      <c r="F52" s="182"/>
      <c r="G52" s="64"/>
      <c r="H52" s="64"/>
      <c r="I52" s="65"/>
      <c r="J52" s="65"/>
      <c r="K52" s="65"/>
      <c r="L52" s="65"/>
    </row>
  </sheetData>
  <mergeCells count="258">
    <mergeCell ref="G1:H2"/>
    <mergeCell ref="A9:L9"/>
    <mergeCell ref="G46:L46"/>
    <mergeCell ref="G3:H4"/>
    <mergeCell ref="I3:L4"/>
    <mergeCell ref="A1:F1"/>
    <mergeCell ref="A2:F2"/>
    <mergeCell ref="A3:F3"/>
    <mergeCell ref="A4:F4"/>
    <mergeCell ref="A5:F5"/>
    <mergeCell ref="A6:F6"/>
    <mergeCell ref="F14:G14"/>
    <mergeCell ref="F15:G15"/>
    <mergeCell ref="A11:D11"/>
    <mergeCell ref="E11:H11"/>
    <mergeCell ref="A10:D10"/>
    <mergeCell ref="E10:G10"/>
    <mergeCell ref="A43:C43"/>
    <mergeCell ref="E16:E17"/>
    <mergeCell ref="B15:C15"/>
    <mergeCell ref="D15:E15"/>
    <mergeCell ref="B13:C13"/>
    <mergeCell ref="A46:F46"/>
    <mergeCell ref="A12:L12"/>
    <mergeCell ref="A51:C51"/>
    <mergeCell ref="D51:F51"/>
    <mergeCell ref="A52:C52"/>
    <mergeCell ref="D52:F52"/>
    <mergeCell ref="A44:C44"/>
    <mergeCell ref="D47:F47"/>
    <mergeCell ref="H49:J49"/>
    <mergeCell ref="K49:L49"/>
    <mergeCell ref="A7:L7"/>
    <mergeCell ref="F13:G13"/>
    <mergeCell ref="I11:L11"/>
    <mergeCell ref="B14:C14"/>
    <mergeCell ref="D14:E14"/>
    <mergeCell ref="A8:L8"/>
    <mergeCell ref="H50:J50"/>
    <mergeCell ref="K50:L50"/>
    <mergeCell ref="D49:F49"/>
    <mergeCell ref="A48:C48"/>
    <mergeCell ref="A49:C49"/>
    <mergeCell ref="A50:C50"/>
    <mergeCell ref="D50:F50"/>
    <mergeCell ref="D48:F48"/>
    <mergeCell ref="A47:C47"/>
    <mergeCell ref="D13:E13"/>
    <mergeCell ref="H10:L10"/>
    <mergeCell ref="J16:J17"/>
    <mergeCell ref="K16:K17"/>
    <mergeCell ref="A13:A17"/>
    <mergeCell ref="N10:O10"/>
    <mergeCell ref="N11:O11"/>
    <mergeCell ref="P7:Q7"/>
    <mergeCell ref="P8:Q8"/>
    <mergeCell ref="P9:Q9"/>
    <mergeCell ref="P10:Q10"/>
    <mergeCell ref="N8:O8"/>
    <mergeCell ref="N14:O14"/>
    <mergeCell ref="N15:O15"/>
    <mergeCell ref="N16:O16"/>
    <mergeCell ref="N12:O12"/>
    <mergeCell ref="N13:O13"/>
    <mergeCell ref="I13:I17"/>
    <mergeCell ref="J13:K13"/>
    <mergeCell ref="J14:K14"/>
    <mergeCell ref="J15:K15"/>
    <mergeCell ref="N9:O9"/>
    <mergeCell ref="P16:Q16"/>
    <mergeCell ref="M17:Z17"/>
    <mergeCell ref="X7:Z7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M31:M32"/>
    <mergeCell ref="T33:U33"/>
    <mergeCell ref="R31:S31"/>
    <mergeCell ref="R32:S32"/>
    <mergeCell ref="N31:O32"/>
    <mergeCell ref="N33:O34"/>
    <mergeCell ref="P31:Q31"/>
    <mergeCell ref="P32:Q32"/>
    <mergeCell ref="P33:Q33"/>
    <mergeCell ref="P34:Q34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X8:Z8"/>
    <mergeCell ref="R16:S16"/>
    <mergeCell ref="V15:W15"/>
    <mergeCell ref="V16:W16"/>
    <mergeCell ref="T16:U16"/>
    <mergeCell ref="T7:U7"/>
    <mergeCell ref="N7:O7"/>
    <mergeCell ref="V7:W7"/>
    <mergeCell ref="P11:Q11"/>
    <mergeCell ref="R7:S7"/>
    <mergeCell ref="R8:S8"/>
    <mergeCell ref="R9:S9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V8:W8"/>
    <mergeCell ref="V9:W9"/>
    <mergeCell ref="R10:S10"/>
    <mergeCell ref="T8:U8"/>
    <mergeCell ref="T9:U9"/>
    <mergeCell ref="T10:U10"/>
    <mergeCell ref="W28:Z28"/>
    <mergeCell ref="T24:V24"/>
    <mergeCell ref="W22:Z22"/>
    <mergeCell ref="T20:V21"/>
    <mergeCell ref="Q21:S21"/>
    <mergeCell ref="W27:Z27"/>
    <mergeCell ref="X9:Z9"/>
    <mergeCell ref="X10:Z10"/>
    <mergeCell ref="X11:Z11"/>
    <mergeCell ref="X12:Z12"/>
    <mergeCell ref="X13:Z13"/>
    <mergeCell ref="X14:Z14"/>
    <mergeCell ref="X15:Z15"/>
    <mergeCell ref="X16:Z16"/>
    <mergeCell ref="V14:W14"/>
    <mergeCell ref="V11:W11"/>
    <mergeCell ref="V12:W12"/>
    <mergeCell ref="V13:W13"/>
    <mergeCell ref="V10:W10"/>
    <mergeCell ref="T26:V26"/>
    <mergeCell ref="N24:P24"/>
    <mergeCell ref="Q24:S24"/>
    <mergeCell ref="W26:Z26"/>
    <mergeCell ref="W23:Z23"/>
    <mergeCell ref="W24:Z24"/>
    <mergeCell ref="N22:P22"/>
    <mergeCell ref="M18:M19"/>
    <mergeCell ref="M20:M21"/>
    <mergeCell ref="Q22:S22"/>
    <mergeCell ref="T22:V22"/>
    <mergeCell ref="Q18:S18"/>
    <mergeCell ref="N20:P21"/>
    <mergeCell ref="T18:V19"/>
    <mergeCell ref="Q19:S19"/>
    <mergeCell ref="Q20:S20"/>
    <mergeCell ref="T11:U11"/>
    <mergeCell ref="T12:U12"/>
    <mergeCell ref="T13:U13"/>
    <mergeCell ref="N18:P19"/>
    <mergeCell ref="N23:P23"/>
    <mergeCell ref="N27:P27"/>
    <mergeCell ref="Q27:S27"/>
    <mergeCell ref="T27:V27"/>
    <mergeCell ref="V37:X37"/>
    <mergeCell ref="R34:S34"/>
    <mergeCell ref="T34:U34"/>
    <mergeCell ref="V34:X34"/>
    <mergeCell ref="Q26:S26"/>
    <mergeCell ref="N28:P28"/>
    <mergeCell ref="Q28:S28"/>
    <mergeCell ref="T28:V28"/>
    <mergeCell ref="N26:P26"/>
    <mergeCell ref="N25:P25"/>
    <mergeCell ref="Q25:S25"/>
    <mergeCell ref="T25:V25"/>
    <mergeCell ref="W25:Z25"/>
    <mergeCell ref="Q23:S23"/>
    <mergeCell ref="T23:V23"/>
    <mergeCell ref="W18:Z21"/>
    <mergeCell ref="Y37:Z37"/>
    <mergeCell ref="V38:X38"/>
    <mergeCell ref="Y38:Z38"/>
    <mergeCell ref="Y35:Z35"/>
    <mergeCell ref="N36:O36"/>
    <mergeCell ref="P36:Q36"/>
    <mergeCell ref="R36:S36"/>
    <mergeCell ref="T36:U36"/>
    <mergeCell ref="V36:X36"/>
    <mergeCell ref="Y36:Z36"/>
    <mergeCell ref="N35:O35"/>
    <mergeCell ref="P35:Q35"/>
    <mergeCell ref="R35:S35"/>
    <mergeCell ref="T35:U35"/>
    <mergeCell ref="V35:X35"/>
    <mergeCell ref="N37:O37"/>
    <mergeCell ref="P37:Q37"/>
    <mergeCell ref="R37:S37"/>
    <mergeCell ref="T37:U37"/>
    <mergeCell ref="N38:O38"/>
    <mergeCell ref="P38:Q38"/>
    <mergeCell ref="R38:S38"/>
    <mergeCell ref="T38:U38"/>
    <mergeCell ref="T47:W47"/>
    <mergeCell ref="N43:O44"/>
    <mergeCell ref="P43:R44"/>
    <mergeCell ref="R39:S39"/>
    <mergeCell ref="T39:U39"/>
    <mergeCell ref="V39:X39"/>
    <mergeCell ref="Y39:Z39"/>
    <mergeCell ref="S41:S44"/>
    <mergeCell ref="T41:W44"/>
    <mergeCell ref="X41:Z42"/>
    <mergeCell ref="X43:Z44"/>
    <mergeCell ref="I1:L2"/>
    <mergeCell ref="G5:H6"/>
    <mergeCell ref="I5:L6"/>
    <mergeCell ref="S50:T50"/>
    <mergeCell ref="N39:O39"/>
    <mergeCell ref="P39:Q39"/>
    <mergeCell ref="N41:O42"/>
    <mergeCell ref="P41:R42"/>
    <mergeCell ref="M40:Z40"/>
    <mergeCell ref="M41:M42"/>
    <mergeCell ref="Q49:V49"/>
    <mergeCell ref="N49:P49"/>
    <mergeCell ref="P45:R45"/>
    <mergeCell ref="P46:R46"/>
    <mergeCell ref="P47:R47"/>
    <mergeCell ref="N45:O45"/>
    <mergeCell ref="N46:O46"/>
    <mergeCell ref="X45:Z45"/>
    <mergeCell ref="X46:Z46"/>
    <mergeCell ref="X47:Z47"/>
    <mergeCell ref="M43:M44"/>
    <mergeCell ref="N47:O47"/>
    <mergeCell ref="T45:W45"/>
    <mergeCell ref="T46:W46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Z52"/>
  <sheetViews>
    <sheetView view="pageBreakPreview" topLeftCell="A14" zoomScale="75" zoomScaleNormal="50" zoomScaleSheetLayoutView="75" workbookViewId="0">
      <selection activeCell="L35" sqref="L35"/>
    </sheetView>
  </sheetViews>
  <sheetFormatPr defaultRowHeight="18.75" x14ac:dyDescent="0.2"/>
  <cols>
    <col min="1" max="1" width="11.140625" style="2" customWidth="1"/>
    <col min="2" max="2" width="15" style="2" customWidth="1"/>
    <col min="3" max="3" width="12.140625" style="2" customWidth="1"/>
    <col min="4" max="4" width="13.140625" style="2" customWidth="1"/>
    <col min="5" max="5" width="5.42578125" style="2" customWidth="1"/>
    <col min="6" max="6" width="15.28515625" style="2" customWidth="1"/>
    <col min="7" max="7" width="12.285156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8.42578125" style="2" customWidth="1"/>
    <col min="13" max="26" width="10.28515625" style="2" customWidth="1"/>
    <col min="27" max="16384" width="9.140625" style="2"/>
  </cols>
  <sheetData>
    <row r="1" spans="1:26" ht="21.75" customHeight="1" x14ac:dyDescent="0.2">
      <c r="A1" s="103" t="s">
        <v>157</v>
      </c>
      <c r="B1" s="103"/>
      <c r="C1" s="103"/>
      <c r="D1" s="103"/>
      <c r="E1" s="103"/>
      <c r="F1" s="103"/>
      <c r="G1" s="107" t="s">
        <v>154</v>
      </c>
      <c r="H1" s="107"/>
      <c r="I1" s="103" t="s">
        <v>160</v>
      </c>
      <c r="J1" s="103"/>
      <c r="K1" s="103"/>
      <c r="L1" s="103"/>
      <c r="M1" s="128" t="s">
        <v>96</v>
      </c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ht="21.75" customHeight="1" x14ac:dyDescent="0.2">
      <c r="A2" s="105" t="s">
        <v>45</v>
      </c>
      <c r="B2" s="105"/>
      <c r="C2" s="105"/>
      <c r="D2" s="105"/>
      <c r="E2" s="105"/>
      <c r="F2" s="105"/>
      <c r="G2" s="107"/>
      <c r="H2" s="107"/>
      <c r="I2" s="103"/>
      <c r="J2" s="103"/>
      <c r="K2" s="103"/>
      <c r="L2" s="103"/>
      <c r="M2" s="128" t="s">
        <v>78</v>
      </c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21.75" customHeight="1" x14ac:dyDescent="0.2">
      <c r="A3" s="103" t="s">
        <v>158</v>
      </c>
      <c r="B3" s="104"/>
      <c r="C3" s="104"/>
      <c r="D3" s="104"/>
      <c r="E3" s="104"/>
      <c r="F3" s="104"/>
      <c r="G3" s="107" t="s">
        <v>155</v>
      </c>
      <c r="H3" s="107"/>
      <c r="I3" s="103" t="s">
        <v>220</v>
      </c>
      <c r="J3" s="103"/>
      <c r="K3" s="103"/>
      <c r="L3" s="103"/>
      <c r="M3" s="141" t="s">
        <v>79</v>
      </c>
      <c r="N3" s="137" t="s">
        <v>81</v>
      </c>
      <c r="O3" s="141"/>
      <c r="P3" s="137" t="s">
        <v>65</v>
      </c>
      <c r="Q3" s="141"/>
      <c r="R3" s="137" t="s">
        <v>82</v>
      </c>
      <c r="S3" s="141"/>
      <c r="T3" s="137" t="s">
        <v>85</v>
      </c>
      <c r="U3" s="141"/>
      <c r="V3" s="137" t="s">
        <v>87</v>
      </c>
      <c r="W3" s="141"/>
      <c r="X3" s="144" t="s">
        <v>91</v>
      </c>
      <c r="Y3" s="145"/>
      <c r="Z3" s="145"/>
    </row>
    <row r="4" spans="1:26" ht="29.25" customHeight="1" x14ac:dyDescent="0.2">
      <c r="A4" s="105" t="s">
        <v>46</v>
      </c>
      <c r="B4" s="105"/>
      <c r="C4" s="105"/>
      <c r="D4" s="105"/>
      <c r="E4" s="105"/>
      <c r="F4" s="105"/>
      <c r="G4" s="107"/>
      <c r="H4" s="107"/>
      <c r="I4" s="103"/>
      <c r="J4" s="103"/>
      <c r="K4" s="103"/>
      <c r="L4" s="103"/>
      <c r="M4" s="132"/>
      <c r="N4" s="138"/>
      <c r="O4" s="132"/>
      <c r="P4" s="138"/>
      <c r="Q4" s="132"/>
      <c r="R4" s="138" t="s">
        <v>83</v>
      </c>
      <c r="S4" s="132"/>
      <c r="T4" s="138" t="s">
        <v>86</v>
      </c>
      <c r="U4" s="132"/>
      <c r="V4" s="138" t="s">
        <v>88</v>
      </c>
      <c r="W4" s="132"/>
      <c r="X4" s="144"/>
      <c r="Y4" s="145"/>
      <c r="Z4" s="145"/>
    </row>
    <row r="5" spans="1:26" ht="21.75" customHeight="1" x14ac:dyDescent="0.2">
      <c r="A5" s="103" t="s">
        <v>186</v>
      </c>
      <c r="B5" s="104"/>
      <c r="C5" s="104"/>
      <c r="D5" s="104"/>
      <c r="E5" s="104"/>
      <c r="F5" s="104"/>
      <c r="G5" s="107" t="s">
        <v>156</v>
      </c>
      <c r="H5" s="107"/>
      <c r="I5" s="103" t="s">
        <v>221</v>
      </c>
      <c r="J5" s="103"/>
      <c r="K5" s="103"/>
      <c r="L5" s="103"/>
      <c r="M5" s="132" t="s">
        <v>80</v>
      </c>
      <c r="N5" s="138"/>
      <c r="O5" s="132"/>
      <c r="P5" s="138" t="s">
        <v>190</v>
      </c>
      <c r="Q5" s="132"/>
      <c r="R5" s="146" t="s">
        <v>84</v>
      </c>
      <c r="S5" s="147"/>
      <c r="T5" s="146" t="s">
        <v>84</v>
      </c>
      <c r="U5" s="147"/>
      <c r="V5" s="138" t="s">
        <v>89</v>
      </c>
      <c r="W5" s="132"/>
      <c r="X5" s="144"/>
      <c r="Y5" s="145"/>
      <c r="Z5" s="145"/>
    </row>
    <row r="6" spans="1:26" ht="21.75" customHeight="1" x14ac:dyDescent="0.2">
      <c r="A6" s="105" t="s">
        <v>47</v>
      </c>
      <c r="B6" s="105"/>
      <c r="C6" s="105"/>
      <c r="D6" s="105"/>
      <c r="E6" s="105"/>
      <c r="F6" s="105"/>
      <c r="G6" s="107"/>
      <c r="H6" s="107"/>
      <c r="I6" s="103"/>
      <c r="J6" s="103"/>
      <c r="K6" s="103"/>
      <c r="L6" s="103"/>
      <c r="M6" s="133"/>
      <c r="N6" s="140"/>
      <c r="O6" s="133"/>
      <c r="P6" s="140"/>
      <c r="Q6" s="133"/>
      <c r="R6" s="140"/>
      <c r="S6" s="133"/>
      <c r="T6" s="140"/>
      <c r="U6" s="133"/>
      <c r="V6" s="140" t="s">
        <v>90</v>
      </c>
      <c r="W6" s="133"/>
      <c r="X6" s="144"/>
      <c r="Y6" s="145"/>
      <c r="Z6" s="145"/>
    </row>
    <row r="7" spans="1:26" ht="21.75" customHeight="1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9"/>
      <c r="N7" s="126"/>
      <c r="O7" s="142"/>
      <c r="P7" s="126"/>
      <c r="Q7" s="142"/>
      <c r="R7" s="126"/>
      <c r="S7" s="142"/>
      <c r="T7" s="126"/>
      <c r="U7" s="142"/>
      <c r="V7" s="126"/>
      <c r="W7" s="142"/>
      <c r="X7" s="126"/>
      <c r="Y7" s="127"/>
      <c r="Z7" s="127"/>
    </row>
    <row r="8" spans="1:26" ht="22.5" customHeight="1" x14ac:dyDescent="0.2">
      <c r="A8" s="131" t="s">
        <v>48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9"/>
      <c r="N8" s="126"/>
      <c r="O8" s="142"/>
      <c r="P8" s="126"/>
      <c r="Q8" s="142"/>
      <c r="R8" s="126"/>
      <c r="S8" s="142"/>
      <c r="T8" s="126"/>
      <c r="U8" s="142"/>
      <c r="V8" s="126"/>
      <c r="W8" s="142"/>
      <c r="X8" s="126"/>
      <c r="Y8" s="127"/>
      <c r="Z8" s="127"/>
    </row>
    <row r="9" spans="1:26" ht="22.5" customHeight="1" x14ac:dyDescent="0.2">
      <c r="A9" s="120" t="s">
        <v>49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9"/>
      <c r="N9" s="126"/>
      <c r="O9" s="142"/>
      <c r="P9" s="126"/>
      <c r="Q9" s="142"/>
      <c r="R9" s="126"/>
      <c r="S9" s="142"/>
      <c r="T9" s="126"/>
      <c r="U9" s="142"/>
      <c r="V9" s="126"/>
      <c r="W9" s="142"/>
      <c r="X9" s="126"/>
      <c r="Y9" s="127"/>
      <c r="Z9" s="127"/>
    </row>
    <row r="10" spans="1:26" ht="22.5" customHeight="1" x14ac:dyDescent="0.2">
      <c r="A10" s="117" t="s">
        <v>112</v>
      </c>
      <c r="B10" s="117"/>
      <c r="C10" s="117"/>
      <c r="D10" s="117"/>
      <c r="E10" s="125" t="s">
        <v>378</v>
      </c>
      <c r="F10" s="125"/>
      <c r="G10" s="125"/>
      <c r="H10" s="106" t="s">
        <v>379</v>
      </c>
      <c r="I10" s="106"/>
      <c r="J10" s="106"/>
      <c r="K10" s="106"/>
      <c r="L10" s="106"/>
      <c r="M10" s="9"/>
      <c r="N10" s="126"/>
      <c r="O10" s="142"/>
      <c r="P10" s="126"/>
      <c r="Q10" s="142"/>
      <c r="R10" s="126"/>
      <c r="S10" s="142"/>
      <c r="T10" s="126"/>
      <c r="U10" s="142"/>
      <c r="V10" s="126"/>
      <c r="W10" s="142"/>
      <c r="X10" s="126"/>
      <c r="Y10" s="127"/>
      <c r="Z10" s="127"/>
    </row>
    <row r="11" spans="1:26" ht="22.5" customHeight="1" x14ac:dyDescent="0.2">
      <c r="A11" s="117" t="s">
        <v>113</v>
      </c>
      <c r="B11" s="117"/>
      <c r="C11" s="117"/>
      <c r="D11" s="117"/>
      <c r="E11" s="124" t="s">
        <v>231</v>
      </c>
      <c r="F11" s="124"/>
      <c r="G11" s="124"/>
      <c r="H11" s="124"/>
      <c r="I11" s="106" t="s">
        <v>114</v>
      </c>
      <c r="J11" s="106"/>
      <c r="K11" s="106"/>
      <c r="L11" s="106"/>
      <c r="M11" s="9"/>
      <c r="N11" s="126"/>
      <c r="O11" s="142"/>
      <c r="P11" s="126"/>
      <c r="Q11" s="142"/>
      <c r="R11" s="126"/>
      <c r="S11" s="142"/>
      <c r="T11" s="126"/>
      <c r="U11" s="142"/>
      <c r="V11" s="126"/>
      <c r="W11" s="142"/>
      <c r="X11" s="126"/>
      <c r="Y11" s="127"/>
      <c r="Z11" s="127"/>
    </row>
    <row r="12" spans="1:26" ht="21.75" customHeight="1" x14ac:dyDescent="0.2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9"/>
      <c r="N12" s="126"/>
      <c r="O12" s="142"/>
      <c r="P12" s="126"/>
      <c r="Q12" s="142"/>
      <c r="R12" s="126"/>
      <c r="S12" s="142"/>
      <c r="T12" s="126"/>
      <c r="U12" s="142"/>
      <c r="V12" s="126"/>
      <c r="W12" s="142"/>
      <c r="X12" s="126"/>
      <c r="Y12" s="127"/>
      <c r="Z12" s="127"/>
    </row>
    <row r="13" spans="1:26" ht="21.75" customHeight="1" x14ac:dyDescent="0.2">
      <c r="A13" s="158" t="s">
        <v>50</v>
      </c>
      <c r="B13" s="166" t="s">
        <v>56</v>
      </c>
      <c r="C13" s="167"/>
      <c r="D13" s="172" t="s">
        <v>198</v>
      </c>
      <c r="E13" s="173"/>
      <c r="F13" s="166" t="s">
        <v>59</v>
      </c>
      <c r="G13" s="167"/>
      <c r="H13" s="40" t="s">
        <v>198</v>
      </c>
      <c r="I13" s="175" t="s">
        <v>5</v>
      </c>
      <c r="J13" s="166" t="s">
        <v>60</v>
      </c>
      <c r="K13" s="158"/>
      <c r="L13" s="41" t="s">
        <v>65</v>
      </c>
      <c r="M13" s="9"/>
      <c r="N13" s="126"/>
      <c r="O13" s="142"/>
      <c r="P13" s="126"/>
      <c r="Q13" s="142"/>
      <c r="R13" s="126"/>
      <c r="S13" s="142"/>
      <c r="T13" s="126"/>
      <c r="U13" s="142"/>
      <c r="V13" s="126"/>
      <c r="W13" s="142"/>
      <c r="X13" s="126"/>
      <c r="Y13" s="127"/>
      <c r="Z13" s="127"/>
    </row>
    <row r="14" spans="1:26" ht="21.75" customHeight="1" x14ac:dyDescent="0.2">
      <c r="A14" s="159"/>
      <c r="B14" s="170" t="s">
        <v>57</v>
      </c>
      <c r="C14" s="171"/>
      <c r="D14" s="179" t="s">
        <v>223</v>
      </c>
      <c r="E14" s="180"/>
      <c r="F14" s="170" t="s">
        <v>57</v>
      </c>
      <c r="G14" s="171"/>
      <c r="H14" s="42" t="s">
        <v>223</v>
      </c>
      <c r="I14" s="176"/>
      <c r="J14" s="170" t="s">
        <v>61</v>
      </c>
      <c r="K14" s="159"/>
      <c r="L14" s="41" t="s">
        <v>66</v>
      </c>
      <c r="M14" s="9"/>
      <c r="N14" s="126"/>
      <c r="O14" s="142"/>
      <c r="P14" s="126"/>
      <c r="Q14" s="142"/>
      <c r="R14" s="126"/>
      <c r="S14" s="142"/>
      <c r="T14" s="126"/>
      <c r="U14" s="142"/>
      <c r="V14" s="126"/>
      <c r="W14" s="142"/>
      <c r="X14" s="126"/>
      <c r="Y14" s="127"/>
      <c r="Z14" s="127"/>
    </row>
    <row r="15" spans="1:26" ht="21.75" customHeight="1" x14ac:dyDescent="0.2">
      <c r="A15" s="159"/>
      <c r="B15" s="162" t="s">
        <v>58</v>
      </c>
      <c r="C15" s="163"/>
      <c r="D15" s="164">
        <v>3600</v>
      </c>
      <c r="E15" s="165"/>
      <c r="F15" s="162" t="s">
        <v>58</v>
      </c>
      <c r="G15" s="163"/>
      <c r="H15" s="43">
        <v>3600</v>
      </c>
      <c r="I15" s="176"/>
      <c r="J15" s="162" t="s">
        <v>62</v>
      </c>
      <c r="K15" s="160"/>
      <c r="L15" s="41" t="s">
        <v>67</v>
      </c>
      <c r="M15" s="9"/>
      <c r="N15" s="126"/>
      <c r="O15" s="142"/>
      <c r="P15" s="126"/>
      <c r="Q15" s="142"/>
      <c r="R15" s="126"/>
      <c r="S15" s="142"/>
      <c r="T15" s="126"/>
      <c r="U15" s="142"/>
      <c r="V15" s="126"/>
      <c r="W15" s="142"/>
      <c r="X15" s="126"/>
      <c r="Y15" s="127"/>
      <c r="Z15" s="127"/>
    </row>
    <row r="16" spans="1:26" ht="21.75" customHeight="1" x14ac:dyDescent="0.2">
      <c r="A16" s="159"/>
      <c r="B16" s="44" t="s">
        <v>51</v>
      </c>
      <c r="C16" s="44" t="s">
        <v>53</v>
      </c>
      <c r="D16" s="44" t="s">
        <v>54</v>
      </c>
      <c r="E16" s="118"/>
      <c r="F16" s="44" t="s">
        <v>51</v>
      </c>
      <c r="G16" s="44" t="s">
        <v>53</v>
      </c>
      <c r="H16" s="45" t="s">
        <v>54</v>
      </c>
      <c r="I16" s="176"/>
      <c r="J16" s="118" t="s">
        <v>63</v>
      </c>
      <c r="K16" s="118" t="s">
        <v>64</v>
      </c>
      <c r="L16" s="41" t="s">
        <v>68</v>
      </c>
      <c r="M16" s="9"/>
      <c r="N16" s="126"/>
      <c r="O16" s="142"/>
      <c r="P16" s="126"/>
      <c r="Q16" s="142"/>
      <c r="R16" s="126"/>
      <c r="S16" s="142"/>
      <c r="T16" s="126"/>
      <c r="U16" s="142"/>
      <c r="V16" s="126"/>
      <c r="W16" s="142"/>
      <c r="X16" s="126"/>
      <c r="Y16" s="127"/>
      <c r="Z16" s="127"/>
    </row>
    <row r="17" spans="1:26" ht="21.75" customHeight="1" x14ac:dyDescent="0.2">
      <c r="A17" s="159"/>
      <c r="B17" s="46" t="s">
        <v>52</v>
      </c>
      <c r="C17" s="46" t="s">
        <v>51</v>
      </c>
      <c r="D17" s="46" t="s">
        <v>55</v>
      </c>
      <c r="E17" s="161"/>
      <c r="F17" s="46" t="s">
        <v>52</v>
      </c>
      <c r="G17" s="46" t="s">
        <v>51</v>
      </c>
      <c r="H17" s="72" t="s">
        <v>55</v>
      </c>
      <c r="I17" s="176"/>
      <c r="J17" s="161"/>
      <c r="K17" s="119"/>
      <c r="L17" s="41" t="s">
        <v>69</v>
      </c>
      <c r="M17" s="148" t="s">
        <v>92</v>
      </c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ht="23.25" customHeight="1" x14ac:dyDescent="0.2">
      <c r="A18" s="39" t="s">
        <v>7</v>
      </c>
      <c r="B18" s="82">
        <v>5321.6679999999997</v>
      </c>
      <c r="C18" s="50"/>
      <c r="D18" s="51"/>
      <c r="E18" s="80"/>
      <c r="F18" s="82">
        <v>2495.721</v>
      </c>
      <c r="G18" s="52"/>
      <c r="H18" s="51"/>
      <c r="I18" s="53"/>
      <c r="J18" s="39"/>
      <c r="K18" s="80">
        <v>6.3</v>
      </c>
      <c r="L18" s="54"/>
      <c r="M18" s="141" t="s">
        <v>79</v>
      </c>
      <c r="N18" s="135" t="s">
        <v>98</v>
      </c>
      <c r="O18" s="135"/>
      <c r="P18" s="135"/>
      <c r="Q18" s="135" t="s">
        <v>107</v>
      </c>
      <c r="R18" s="135"/>
      <c r="S18" s="135"/>
      <c r="T18" s="135" t="s">
        <v>93</v>
      </c>
      <c r="U18" s="135"/>
      <c r="V18" s="135"/>
      <c r="W18" s="137" t="s">
        <v>91</v>
      </c>
      <c r="X18" s="149"/>
      <c r="Y18" s="149"/>
      <c r="Z18" s="149"/>
    </row>
    <row r="19" spans="1:26" ht="23.25" customHeight="1" x14ac:dyDescent="0.2">
      <c r="A19" s="39" t="s">
        <v>8</v>
      </c>
      <c r="B19" s="82">
        <v>5321.6989999999996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3.0999999999949068E-2</v>
      </c>
      <c r="D19" s="51">
        <f t="shared" ref="D19:D42" si="1">IF(C19="","",C19*$D$15)</f>
        <v>111.59999999981665</v>
      </c>
      <c r="E19" s="80"/>
      <c r="F19" s="82">
        <v>2495.7489999999998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2.7999999999792635E-2</v>
      </c>
      <c r="H19" s="51">
        <f t="shared" ref="H19:H42" si="3">IF(G19="","",G19*$H$15)</f>
        <v>100.79999999925349</v>
      </c>
      <c r="I19" s="53">
        <f t="shared" ref="I19:I42" si="4">IF(H19="","",IF(D19="","",IF(AND(H19=0,D19=0),0,H19/D19)))</f>
        <v>0.90322580644640771</v>
      </c>
      <c r="J19" s="39"/>
      <c r="K19" s="80">
        <v>6.3</v>
      </c>
      <c r="L19" s="54"/>
      <c r="M19" s="132"/>
      <c r="N19" s="136"/>
      <c r="O19" s="136"/>
      <c r="P19" s="136"/>
      <c r="Q19" s="136" t="s">
        <v>108</v>
      </c>
      <c r="R19" s="136"/>
      <c r="S19" s="136"/>
      <c r="T19" s="136"/>
      <c r="U19" s="136"/>
      <c r="V19" s="136"/>
      <c r="W19" s="138"/>
      <c r="X19" s="128"/>
      <c r="Y19" s="128"/>
      <c r="Z19" s="128"/>
    </row>
    <row r="20" spans="1:26" ht="23.25" customHeight="1" x14ac:dyDescent="0.2">
      <c r="A20" s="39" t="s">
        <v>9</v>
      </c>
      <c r="B20" s="82">
        <v>5321.7290000000003</v>
      </c>
      <c r="C20" s="50">
        <f t="shared" si="0"/>
        <v>3.0000000000654836E-2</v>
      </c>
      <c r="D20" s="51">
        <f t="shared" si="1"/>
        <v>108.00000000235741</v>
      </c>
      <c r="E20" s="80"/>
      <c r="F20" s="82">
        <v>2495.777</v>
      </c>
      <c r="G20" s="52">
        <f t="shared" si="2"/>
        <v>2.8000000000247383E-2</v>
      </c>
      <c r="H20" s="51">
        <f t="shared" si="3"/>
        <v>100.80000000089058</v>
      </c>
      <c r="I20" s="53">
        <f t="shared" si="4"/>
        <v>0.93333333332120672</v>
      </c>
      <c r="J20" s="39"/>
      <c r="K20" s="80">
        <v>6.3</v>
      </c>
      <c r="L20" s="54"/>
      <c r="M20" s="132" t="s">
        <v>80</v>
      </c>
      <c r="N20" s="136" t="s">
        <v>99</v>
      </c>
      <c r="O20" s="136"/>
      <c r="P20" s="136"/>
      <c r="Q20" s="136" t="s">
        <v>189</v>
      </c>
      <c r="R20" s="136"/>
      <c r="S20" s="136"/>
      <c r="T20" s="136" t="s">
        <v>94</v>
      </c>
      <c r="U20" s="136"/>
      <c r="V20" s="136"/>
      <c r="W20" s="138"/>
      <c r="X20" s="128"/>
      <c r="Y20" s="128"/>
      <c r="Z20" s="128"/>
    </row>
    <row r="21" spans="1:26" ht="23.25" customHeight="1" x14ac:dyDescent="0.2">
      <c r="A21" s="39" t="s">
        <v>10</v>
      </c>
      <c r="B21" s="82">
        <v>5321.7569999999996</v>
      </c>
      <c r="C21" s="50">
        <f t="shared" si="0"/>
        <v>2.7999999999337888E-2</v>
      </c>
      <c r="D21" s="51">
        <f t="shared" si="1"/>
        <v>100.7999999976164</v>
      </c>
      <c r="E21" s="80"/>
      <c r="F21" s="82">
        <v>2495.8040000000001</v>
      </c>
      <c r="G21" s="52">
        <f t="shared" si="2"/>
        <v>2.7000000000043656E-2</v>
      </c>
      <c r="H21" s="51">
        <f t="shared" si="3"/>
        <v>97.200000000157161</v>
      </c>
      <c r="I21" s="53">
        <f t="shared" si="4"/>
        <v>0.9642857143100757</v>
      </c>
      <c r="J21" s="39"/>
      <c r="K21" s="80">
        <v>6.3</v>
      </c>
      <c r="L21" s="54"/>
      <c r="M21" s="133"/>
      <c r="N21" s="139"/>
      <c r="O21" s="139"/>
      <c r="P21" s="139"/>
      <c r="Q21" s="139"/>
      <c r="R21" s="139"/>
      <c r="S21" s="139"/>
      <c r="T21" s="139"/>
      <c r="U21" s="139"/>
      <c r="V21" s="139"/>
      <c r="W21" s="140"/>
      <c r="X21" s="148"/>
      <c r="Y21" s="148"/>
      <c r="Z21" s="148"/>
    </row>
    <row r="22" spans="1:26" ht="23.25" customHeight="1" x14ac:dyDescent="0.2">
      <c r="A22" s="39" t="s">
        <v>11</v>
      </c>
      <c r="B22" s="82">
        <v>5321.7839999999997</v>
      </c>
      <c r="C22" s="50">
        <f t="shared" si="0"/>
        <v>2.7000000000043656E-2</v>
      </c>
      <c r="D22" s="51">
        <f t="shared" si="1"/>
        <v>97.200000000157161</v>
      </c>
      <c r="E22" s="80"/>
      <c r="F22" s="82">
        <v>2495.8310000000001</v>
      </c>
      <c r="G22" s="52">
        <f t="shared" si="2"/>
        <v>2.7000000000043656E-2</v>
      </c>
      <c r="H22" s="51">
        <f t="shared" si="3"/>
        <v>97.200000000157161</v>
      </c>
      <c r="I22" s="53">
        <f t="shared" si="4"/>
        <v>1</v>
      </c>
      <c r="J22" s="39"/>
      <c r="K22" s="80">
        <v>6.3</v>
      </c>
      <c r="L22" s="54"/>
      <c r="M22" s="9"/>
      <c r="N22" s="143"/>
      <c r="O22" s="143"/>
      <c r="P22" s="143"/>
      <c r="Q22" s="143"/>
      <c r="R22" s="143"/>
      <c r="S22" s="143"/>
      <c r="T22" s="143"/>
      <c r="U22" s="143"/>
      <c r="V22" s="143"/>
      <c r="W22" s="126"/>
      <c r="X22" s="127"/>
      <c r="Y22" s="127"/>
      <c r="Z22" s="127"/>
    </row>
    <row r="23" spans="1:26" ht="23.25" customHeight="1" x14ac:dyDescent="0.2">
      <c r="A23" s="39" t="s">
        <v>12</v>
      </c>
      <c r="B23" s="82">
        <v>5321.8090000000002</v>
      </c>
      <c r="C23" s="50">
        <f t="shared" si="0"/>
        <v>2.5000000000545697E-2</v>
      </c>
      <c r="D23" s="51">
        <f t="shared" si="1"/>
        <v>90.000000001964509</v>
      </c>
      <c r="E23" s="80"/>
      <c r="F23" s="82">
        <v>2495.8560000000002</v>
      </c>
      <c r="G23" s="52">
        <f t="shared" si="2"/>
        <v>2.5000000000090949E-2</v>
      </c>
      <c r="H23" s="51">
        <f t="shared" si="3"/>
        <v>90.000000000327418</v>
      </c>
      <c r="I23" s="53">
        <f t="shared" si="4"/>
        <v>0.99999999998181011</v>
      </c>
      <c r="J23" s="39"/>
      <c r="K23" s="80">
        <v>6.4</v>
      </c>
      <c r="L23" s="54"/>
      <c r="M23" s="9"/>
      <c r="N23" s="143"/>
      <c r="O23" s="143"/>
      <c r="P23" s="143"/>
      <c r="Q23" s="143"/>
      <c r="R23" s="143"/>
      <c r="S23" s="143"/>
      <c r="T23" s="143"/>
      <c r="U23" s="143"/>
      <c r="V23" s="143"/>
      <c r="W23" s="126"/>
      <c r="X23" s="127"/>
      <c r="Y23" s="127"/>
      <c r="Z23" s="127"/>
    </row>
    <row r="24" spans="1:26" ht="23.25" customHeight="1" x14ac:dyDescent="0.2">
      <c r="A24" s="39" t="s">
        <v>13</v>
      </c>
      <c r="B24" s="82">
        <v>5321.8370000000004</v>
      </c>
      <c r="C24" s="50">
        <f t="shared" si="0"/>
        <v>2.8000000000247383E-2</v>
      </c>
      <c r="D24" s="51">
        <f t="shared" si="1"/>
        <v>100.80000000089058</v>
      </c>
      <c r="E24" s="80"/>
      <c r="F24" s="82">
        <v>2495.88</v>
      </c>
      <c r="G24" s="52">
        <f t="shared" si="2"/>
        <v>2.3999999999887223E-2</v>
      </c>
      <c r="H24" s="51">
        <f t="shared" si="3"/>
        <v>86.399999999594002</v>
      </c>
      <c r="I24" s="53">
        <f t="shared" si="4"/>
        <v>0.85714285713125649</v>
      </c>
      <c r="J24" s="39"/>
      <c r="K24" s="80">
        <v>6.4</v>
      </c>
      <c r="L24" s="54"/>
      <c r="M24" s="9"/>
      <c r="N24" s="143"/>
      <c r="O24" s="143"/>
      <c r="P24" s="143"/>
      <c r="Q24" s="143"/>
      <c r="R24" s="143"/>
      <c r="S24" s="143"/>
      <c r="T24" s="143"/>
      <c r="U24" s="143"/>
      <c r="V24" s="143"/>
      <c r="W24" s="126"/>
      <c r="X24" s="127"/>
      <c r="Y24" s="127"/>
      <c r="Z24" s="127"/>
    </row>
    <row r="25" spans="1:26" ht="23.25" customHeight="1" x14ac:dyDescent="0.2">
      <c r="A25" s="39" t="s">
        <v>14</v>
      </c>
      <c r="B25" s="82">
        <v>5321.8649999999998</v>
      </c>
      <c r="C25" s="50">
        <f t="shared" si="0"/>
        <v>2.7999999999337888E-2</v>
      </c>
      <c r="D25" s="51">
        <f t="shared" si="1"/>
        <v>100.7999999976164</v>
      </c>
      <c r="E25" s="80"/>
      <c r="F25" s="82">
        <v>2495.9009999999998</v>
      </c>
      <c r="G25" s="52">
        <f t="shared" si="2"/>
        <v>2.099999999973079E-2</v>
      </c>
      <c r="H25" s="51">
        <f t="shared" si="3"/>
        <v>75.599999999030842</v>
      </c>
      <c r="I25" s="53">
        <f t="shared" si="4"/>
        <v>0.7500000000081205</v>
      </c>
      <c r="J25" s="39"/>
      <c r="K25" s="80">
        <v>6.4</v>
      </c>
      <c r="L25" s="54"/>
      <c r="M25" s="9"/>
      <c r="N25" s="143"/>
      <c r="O25" s="143"/>
      <c r="P25" s="143"/>
      <c r="Q25" s="143"/>
      <c r="R25" s="143"/>
      <c r="S25" s="143"/>
      <c r="T25" s="143"/>
      <c r="U25" s="143"/>
      <c r="V25" s="143"/>
      <c r="W25" s="126"/>
      <c r="X25" s="127"/>
      <c r="Y25" s="127"/>
      <c r="Z25" s="127"/>
    </row>
    <row r="26" spans="1:26" ht="23.25" customHeight="1" x14ac:dyDescent="0.2">
      <c r="A26" s="39" t="s">
        <v>15</v>
      </c>
      <c r="B26" s="82">
        <v>5321.8909999999996</v>
      </c>
      <c r="C26" s="50">
        <f t="shared" si="0"/>
        <v>2.5999999999839929E-2</v>
      </c>
      <c r="D26" s="51">
        <f t="shared" si="1"/>
        <v>93.599999999423744</v>
      </c>
      <c r="E26" s="80"/>
      <c r="F26" s="82">
        <v>2495.922</v>
      </c>
      <c r="G26" s="52">
        <f t="shared" si="2"/>
        <v>2.1000000000185537E-2</v>
      </c>
      <c r="H26" s="51">
        <f t="shared" si="3"/>
        <v>75.600000000667933</v>
      </c>
      <c r="I26" s="53">
        <f t="shared" si="4"/>
        <v>0.80769230770441636</v>
      </c>
      <c r="J26" s="39"/>
      <c r="K26" s="80">
        <v>6.2</v>
      </c>
      <c r="L26" s="54"/>
      <c r="M26" s="9"/>
      <c r="N26" s="143"/>
      <c r="O26" s="143"/>
      <c r="P26" s="143"/>
      <c r="Q26" s="143"/>
      <c r="R26" s="143"/>
      <c r="S26" s="143"/>
      <c r="T26" s="143"/>
      <c r="U26" s="143"/>
      <c r="V26" s="143"/>
      <c r="W26" s="126"/>
      <c r="X26" s="127"/>
      <c r="Y26" s="127"/>
      <c r="Z26" s="127"/>
    </row>
    <row r="27" spans="1:26" ht="23.25" customHeight="1" x14ac:dyDescent="0.2">
      <c r="A27" s="39" t="s">
        <v>16</v>
      </c>
      <c r="B27" s="82">
        <v>5321.9160000000002</v>
      </c>
      <c r="C27" s="50">
        <f t="shared" si="0"/>
        <v>2.5000000000545697E-2</v>
      </c>
      <c r="D27" s="51">
        <f t="shared" si="1"/>
        <v>90.000000001964509</v>
      </c>
      <c r="E27" s="80"/>
      <c r="F27" s="82">
        <v>2495.94</v>
      </c>
      <c r="G27" s="52">
        <f t="shared" si="2"/>
        <v>1.8000000000029104E-2</v>
      </c>
      <c r="H27" s="51">
        <f t="shared" si="3"/>
        <v>64.800000000104774</v>
      </c>
      <c r="I27" s="53">
        <f t="shared" si="4"/>
        <v>0.71999999998544806</v>
      </c>
      <c r="J27" s="39"/>
      <c r="K27" s="80">
        <v>6.2</v>
      </c>
      <c r="L27" s="54"/>
      <c r="M27" s="9"/>
      <c r="N27" s="143"/>
      <c r="O27" s="143"/>
      <c r="P27" s="143"/>
      <c r="Q27" s="143"/>
      <c r="R27" s="143"/>
      <c r="S27" s="143"/>
      <c r="T27" s="143"/>
      <c r="U27" s="143"/>
      <c r="V27" s="143"/>
      <c r="W27" s="126"/>
      <c r="X27" s="127"/>
      <c r="Y27" s="127"/>
      <c r="Z27" s="127"/>
    </row>
    <row r="28" spans="1:26" ht="23.25" customHeight="1" x14ac:dyDescent="0.2">
      <c r="A28" s="39" t="s">
        <v>17</v>
      </c>
      <c r="B28" s="82">
        <v>5321.942</v>
      </c>
      <c r="C28" s="50">
        <f t="shared" si="0"/>
        <v>2.5999999999839929E-2</v>
      </c>
      <c r="D28" s="51">
        <f t="shared" si="1"/>
        <v>93.599999999423744</v>
      </c>
      <c r="E28" s="80"/>
      <c r="F28" s="82">
        <v>2495.9569999999999</v>
      </c>
      <c r="G28" s="52">
        <f t="shared" si="2"/>
        <v>1.6999999999825377E-2</v>
      </c>
      <c r="H28" s="51">
        <f t="shared" si="3"/>
        <v>61.199999999371357</v>
      </c>
      <c r="I28" s="53">
        <f t="shared" si="4"/>
        <v>0.65384615384346301</v>
      </c>
      <c r="J28" s="39"/>
      <c r="K28" s="80">
        <v>6.2</v>
      </c>
      <c r="L28" s="54"/>
      <c r="M28" s="9"/>
      <c r="N28" s="143"/>
      <c r="O28" s="143"/>
      <c r="P28" s="143"/>
      <c r="Q28" s="143"/>
      <c r="R28" s="143"/>
      <c r="S28" s="143"/>
      <c r="T28" s="143"/>
      <c r="U28" s="143"/>
      <c r="V28" s="143"/>
      <c r="W28" s="126"/>
      <c r="X28" s="127"/>
      <c r="Y28" s="127"/>
      <c r="Z28" s="127"/>
    </row>
    <row r="29" spans="1:26" ht="23.25" customHeight="1" x14ac:dyDescent="0.2">
      <c r="A29" s="39" t="s">
        <v>18</v>
      </c>
      <c r="B29" s="82">
        <v>5321.9690000000001</v>
      </c>
      <c r="C29" s="50">
        <f t="shared" si="0"/>
        <v>2.7000000000043656E-2</v>
      </c>
      <c r="D29" s="51">
        <f t="shared" si="1"/>
        <v>97.200000000157161</v>
      </c>
      <c r="E29" s="80"/>
      <c r="F29" s="82">
        <v>2495.9740000000002</v>
      </c>
      <c r="G29" s="52">
        <f t="shared" si="2"/>
        <v>1.7000000000280124E-2</v>
      </c>
      <c r="H29" s="51">
        <f t="shared" si="3"/>
        <v>61.200000001008448</v>
      </c>
      <c r="I29" s="53">
        <f t="shared" si="4"/>
        <v>0.62962962963898661</v>
      </c>
      <c r="J29" s="39"/>
      <c r="K29" s="80">
        <v>6.2</v>
      </c>
      <c r="L29" s="54"/>
      <c r="M29" s="134" t="s">
        <v>95</v>
      </c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26" ht="23.25" customHeight="1" x14ac:dyDescent="0.2">
      <c r="A30" s="39" t="s">
        <v>19</v>
      </c>
      <c r="B30" s="82">
        <v>5321.9960000000001</v>
      </c>
      <c r="C30" s="50">
        <f t="shared" si="0"/>
        <v>2.7000000000043656E-2</v>
      </c>
      <c r="D30" s="51">
        <f t="shared" si="1"/>
        <v>97.200000000157161</v>
      </c>
      <c r="E30" s="80"/>
      <c r="F30" s="82">
        <v>2495.991</v>
      </c>
      <c r="G30" s="52">
        <f t="shared" si="2"/>
        <v>1.6999999999825377E-2</v>
      </c>
      <c r="H30" s="51">
        <f t="shared" si="3"/>
        <v>61.199999999371357</v>
      </c>
      <c r="I30" s="53">
        <f t="shared" si="4"/>
        <v>0.62962962962214408</v>
      </c>
      <c r="J30" s="39"/>
      <c r="K30" s="80">
        <v>6.2</v>
      </c>
      <c r="L30" s="54"/>
      <c r="M30" s="128" t="s">
        <v>97</v>
      </c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23.25" customHeight="1" x14ac:dyDescent="0.2">
      <c r="A31" s="39" t="s">
        <v>20</v>
      </c>
      <c r="B31" s="82">
        <v>5322.0219999999999</v>
      </c>
      <c r="C31" s="50">
        <f t="shared" si="0"/>
        <v>2.5999999999839929E-2</v>
      </c>
      <c r="D31" s="51">
        <f t="shared" si="1"/>
        <v>93.599999999423744</v>
      </c>
      <c r="E31" s="80"/>
      <c r="F31" s="82">
        <v>2496.009</v>
      </c>
      <c r="G31" s="52">
        <f t="shared" si="2"/>
        <v>1.8000000000029104E-2</v>
      </c>
      <c r="H31" s="51">
        <f t="shared" si="3"/>
        <v>64.800000000104774</v>
      </c>
      <c r="I31" s="53">
        <f t="shared" si="4"/>
        <v>0.69230769231307399</v>
      </c>
      <c r="J31" s="39"/>
      <c r="K31" s="80">
        <v>6.2</v>
      </c>
      <c r="L31" s="54"/>
      <c r="M31" s="141" t="s">
        <v>79</v>
      </c>
      <c r="N31" s="135" t="s">
        <v>98</v>
      </c>
      <c r="O31" s="135"/>
      <c r="P31" s="135" t="s">
        <v>100</v>
      </c>
      <c r="Q31" s="135"/>
      <c r="R31" s="135" t="s">
        <v>93</v>
      </c>
      <c r="S31" s="135"/>
      <c r="T31" s="135" t="s">
        <v>103</v>
      </c>
      <c r="U31" s="135"/>
      <c r="V31" s="135" t="s">
        <v>187</v>
      </c>
      <c r="W31" s="135"/>
      <c r="X31" s="135"/>
      <c r="Y31" s="135" t="s">
        <v>91</v>
      </c>
      <c r="Z31" s="137"/>
    </row>
    <row r="32" spans="1:26" ht="23.25" customHeight="1" x14ac:dyDescent="0.2">
      <c r="A32" s="39" t="s">
        <v>21</v>
      </c>
      <c r="B32" s="82">
        <v>5322.0469999999996</v>
      </c>
      <c r="C32" s="50">
        <f t="shared" si="0"/>
        <v>2.4999999999636202E-2</v>
      </c>
      <c r="D32" s="51">
        <f t="shared" si="1"/>
        <v>89.999999998690328</v>
      </c>
      <c r="E32" s="80"/>
      <c r="F32" s="82">
        <v>2496.027</v>
      </c>
      <c r="G32" s="52">
        <f t="shared" si="2"/>
        <v>1.8000000000029104E-2</v>
      </c>
      <c r="H32" s="51">
        <f t="shared" si="3"/>
        <v>64.800000000104774</v>
      </c>
      <c r="I32" s="53">
        <f t="shared" si="4"/>
        <v>0.72000000001164155</v>
      </c>
      <c r="J32" s="39"/>
      <c r="K32" s="80">
        <v>6.2</v>
      </c>
      <c r="L32" s="54"/>
      <c r="M32" s="132"/>
      <c r="N32" s="136"/>
      <c r="O32" s="136"/>
      <c r="P32" s="136" t="s">
        <v>83</v>
      </c>
      <c r="Q32" s="136"/>
      <c r="R32" s="136" t="s">
        <v>102</v>
      </c>
      <c r="S32" s="136"/>
      <c r="T32" s="136" t="s">
        <v>104</v>
      </c>
      <c r="U32" s="136"/>
      <c r="V32" s="136" t="s">
        <v>105</v>
      </c>
      <c r="W32" s="136"/>
      <c r="X32" s="136"/>
      <c r="Y32" s="136"/>
      <c r="Z32" s="138"/>
    </row>
    <row r="33" spans="1:26" ht="23.25" customHeight="1" x14ac:dyDescent="0.2">
      <c r="A33" s="39" t="s">
        <v>22</v>
      </c>
      <c r="B33" s="82">
        <v>5322.0720000000001</v>
      </c>
      <c r="C33" s="50">
        <f t="shared" si="0"/>
        <v>2.5000000000545697E-2</v>
      </c>
      <c r="D33" s="51">
        <f t="shared" si="1"/>
        <v>90.000000001964509</v>
      </c>
      <c r="E33" s="80"/>
      <c r="F33" s="82">
        <v>2496.0439999999999</v>
      </c>
      <c r="G33" s="52">
        <f t="shared" si="2"/>
        <v>1.6999999999825377E-2</v>
      </c>
      <c r="H33" s="51">
        <f t="shared" si="3"/>
        <v>61.199999999371357</v>
      </c>
      <c r="I33" s="53">
        <f t="shared" si="4"/>
        <v>0.67999999997817218</v>
      </c>
      <c r="J33" s="39"/>
      <c r="K33" s="80">
        <v>6.2</v>
      </c>
      <c r="L33" s="54"/>
      <c r="M33" s="132" t="s">
        <v>80</v>
      </c>
      <c r="N33" s="136" t="s">
        <v>99</v>
      </c>
      <c r="O33" s="136"/>
      <c r="P33" s="136" t="s">
        <v>101</v>
      </c>
      <c r="Q33" s="136"/>
      <c r="R33" s="136" t="s">
        <v>69</v>
      </c>
      <c r="S33" s="136"/>
      <c r="T33" s="136" t="s">
        <v>69</v>
      </c>
      <c r="U33" s="136"/>
      <c r="V33" s="136" t="s">
        <v>106</v>
      </c>
      <c r="W33" s="136"/>
      <c r="X33" s="136"/>
      <c r="Y33" s="136"/>
      <c r="Z33" s="138"/>
    </row>
    <row r="34" spans="1:26" ht="23.25" customHeight="1" x14ac:dyDescent="0.2">
      <c r="A34" s="39" t="s">
        <v>23</v>
      </c>
      <c r="B34" s="82">
        <v>5322.1</v>
      </c>
      <c r="C34" s="50">
        <f t="shared" si="0"/>
        <v>2.8000000000247383E-2</v>
      </c>
      <c r="D34" s="51">
        <f t="shared" si="1"/>
        <v>100.80000000089058</v>
      </c>
      <c r="E34" s="80"/>
      <c r="F34" s="82">
        <v>2496.0619999999999</v>
      </c>
      <c r="G34" s="52">
        <f t="shared" si="2"/>
        <v>1.8000000000029104E-2</v>
      </c>
      <c r="H34" s="51">
        <f t="shared" si="3"/>
        <v>64.800000000104774</v>
      </c>
      <c r="I34" s="53">
        <f t="shared" si="4"/>
        <v>0.64285714285250262</v>
      </c>
      <c r="J34" s="39"/>
      <c r="K34" s="80">
        <v>6.2</v>
      </c>
      <c r="L34" s="54"/>
      <c r="M34" s="133"/>
      <c r="N34" s="139"/>
      <c r="O34" s="139"/>
      <c r="P34" s="139"/>
      <c r="Q34" s="139"/>
      <c r="R34" s="140"/>
      <c r="S34" s="133"/>
      <c r="T34" s="140"/>
      <c r="U34" s="133"/>
      <c r="V34" s="140"/>
      <c r="W34" s="148"/>
      <c r="X34" s="133"/>
      <c r="Y34" s="139"/>
      <c r="Z34" s="140"/>
    </row>
    <row r="35" spans="1:26" ht="23.25" customHeight="1" x14ac:dyDescent="0.2">
      <c r="A35" s="39" t="s">
        <v>24</v>
      </c>
      <c r="B35" s="82">
        <v>5322.1289999999999</v>
      </c>
      <c r="C35" s="50">
        <f t="shared" si="0"/>
        <v>2.8999999999541615E-2</v>
      </c>
      <c r="D35" s="51">
        <f t="shared" si="1"/>
        <v>104.39999999834981</v>
      </c>
      <c r="E35" s="80"/>
      <c r="F35" s="82">
        <v>2496.08</v>
      </c>
      <c r="G35" s="52">
        <f t="shared" si="2"/>
        <v>1.8000000000029104E-2</v>
      </c>
      <c r="H35" s="51">
        <f t="shared" si="3"/>
        <v>64.800000000104774</v>
      </c>
      <c r="I35" s="53">
        <f t="shared" si="4"/>
        <v>0.62068965518322827</v>
      </c>
      <c r="J35" s="39"/>
      <c r="K35" s="80">
        <v>6.2</v>
      </c>
      <c r="L35" s="54"/>
      <c r="M35" s="9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26"/>
    </row>
    <row r="36" spans="1:26" ht="23.25" customHeight="1" x14ac:dyDescent="0.2">
      <c r="A36" s="39" t="s">
        <v>25</v>
      </c>
      <c r="B36" s="82">
        <v>5322.1559999999999</v>
      </c>
      <c r="C36" s="50">
        <f t="shared" si="0"/>
        <v>2.7000000000043656E-2</v>
      </c>
      <c r="D36" s="51">
        <f t="shared" si="1"/>
        <v>97.200000000157161</v>
      </c>
      <c r="E36" s="80"/>
      <c r="F36" s="82">
        <v>2496.0990000000002</v>
      </c>
      <c r="G36" s="52">
        <f t="shared" si="2"/>
        <v>1.9000000000232831E-2</v>
      </c>
      <c r="H36" s="51">
        <f t="shared" si="3"/>
        <v>68.40000000083819</v>
      </c>
      <c r="I36" s="53">
        <f t="shared" si="4"/>
        <v>0.70370370371118929</v>
      </c>
      <c r="J36" s="39"/>
      <c r="K36" s="80">
        <v>6.2</v>
      </c>
      <c r="L36" s="54"/>
      <c r="M36" s="9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26"/>
    </row>
    <row r="37" spans="1:26" ht="23.25" customHeight="1" x14ac:dyDescent="0.2">
      <c r="A37" s="39" t="s">
        <v>26</v>
      </c>
      <c r="B37" s="82">
        <v>5322.1809999999996</v>
      </c>
      <c r="C37" s="50">
        <f t="shared" si="0"/>
        <v>2.4999999999636202E-2</v>
      </c>
      <c r="D37" s="51">
        <f t="shared" si="1"/>
        <v>89.999999998690328</v>
      </c>
      <c r="E37" s="80"/>
      <c r="F37" s="82">
        <v>2496.1190000000001</v>
      </c>
      <c r="G37" s="52">
        <f t="shared" si="2"/>
        <v>1.999999999998181E-2</v>
      </c>
      <c r="H37" s="51">
        <f t="shared" si="3"/>
        <v>71.999999999934516</v>
      </c>
      <c r="I37" s="53">
        <f t="shared" si="4"/>
        <v>0.80000000001091398</v>
      </c>
      <c r="J37" s="39"/>
      <c r="K37" s="80">
        <v>6.3</v>
      </c>
      <c r="L37" s="54"/>
      <c r="M37" s="9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26"/>
    </row>
    <row r="38" spans="1:26" ht="23.25" customHeight="1" x14ac:dyDescent="0.2">
      <c r="A38" s="39" t="s">
        <v>27</v>
      </c>
      <c r="B38" s="82">
        <v>5322.2070000000003</v>
      </c>
      <c r="C38" s="50">
        <f t="shared" si="0"/>
        <v>2.6000000000749424E-2</v>
      </c>
      <c r="D38" s="51">
        <f t="shared" si="1"/>
        <v>93.600000002697925</v>
      </c>
      <c r="E38" s="80"/>
      <c r="F38" s="82">
        <v>2496.14</v>
      </c>
      <c r="G38" s="52">
        <f t="shared" si="2"/>
        <v>2.099999999973079E-2</v>
      </c>
      <c r="H38" s="51">
        <f t="shared" si="3"/>
        <v>75.599999999030842</v>
      </c>
      <c r="I38" s="53">
        <f t="shared" si="4"/>
        <v>0.8076923076586725</v>
      </c>
      <c r="J38" s="39"/>
      <c r="K38" s="80">
        <v>6.3</v>
      </c>
      <c r="L38" s="54"/>
      <c r="M38" s="9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26"/>
    </row>
    <row r="39" spans="1:26" ht="23.25" customHeight="1" x14ac:dyDescent="0.2">
      <c r="A39" s="39" t="s">
        <v>28</v>
      </c>
      <c r="B39" s="82">
        <v>5322.2340000000004</v>
      </c>
      <c r="C39" s="50">
        <f t="shared" si="0"/>
        <v>2.7000000000043656E-2</v>
      </c>
      <c r="D39" s="51">
        <f t="shared" si="1"/>
        <v>97.200000000157161</v>
      </c>
      <c r="E39" s="80"/>
      <c r="F39" s="82">
        <v>2496.163</v>
      </c>
      <c r="G39" s="52">
        <f t="shared" si="2"/>
        <v>2.3000000000138243E-2</v>
      </c>
      <c r="H39" s="51">
        <f t="shared" si="3"/>
        <v>82.800000000497676</v>
      </c>
      <c r="I39" s="53">
        <f t="shared" si="4"/>
        <v>0.85185185185559464</v>
      </c>
      <c r="J39" s="39"/>
      <c r="K39" s="80">
        <v>6.3</v>
      </c>
      <c r="L39" s="54"/>
      <c r="M39" s="9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26"/>
    </row>
    <row r="40" spans="1:26" ht="23.25" customHeight="1" x14ac:dyDescent="0.2">
      <c r="A40" s="39" t="s">
        <v>29</v>
      </c>
      <c r="B40" s="82">
        <v>5322.268</v>
      </c>
      <c r="C40" s="50">
        <f t="shared" si="0"/>
        <v>3.3999999999650754E-2</v>
      </c>
      <c r="D40" s="51">
        <f t="shared" si="1"/>
        <v>122.39999999874271</v>
      </c>
      <c r="E40" s="80"/>
      <c r="F40" s="82">
        <v>2496.19</v>
      </c>
      <c r="G40" s="52">
        <f t="shared" si="2"/>
        <v>2.7000000000043656E-2</v>
      </c>
      <c r="H40" s="51">
        <f t="shared" si="3"/>
        <v>97.200000000157161</v>
      </c>
      <c r="I40" s="53">
        <f t="shared" si="4"/>
        <v>0.7941176470682646</v>
      </c>
      <c r="J40" s="39"/>
      <c r="K40" s="80">
        <v>6.3</v>
      </c>
      <c r="L40" s="54"/>
      <c r="M40" s="128" t="s">
        <v>109</v>
      </c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</row>
    <row r="41" spans="1:26" ht="23.25" customHeight="1" x14ac:dyDescent="0.2">
      <c r="A41" s="39" t="s">
        <v>30</v>
      </c>
      <c r="B41" s="82">
        <v>5322.3019999999997</v>
      </c>
      <c r="C41" s="50">
        <f t="shared" si="0"/>
        <v>3.3999999999650754E-2</v>
      </c>
      <c r="D41" s="51">
        <f t="shared" si="1"/>
        <v>122.39999999874271</v>
      </c>
      <c r="E41" s="80"/>
      <c r="F41" s="82">
        <v>2496.2170000000001</v>
      </c>
      <c r="G41" s="52">
        <f t="shared" si="2"/>
        <v>2.7000000000043656E-2</v>
      </c>
      <c r="H41" s="51">
        <f t="shared" si="3"/>
        <v>97.200000000157161</v>
      </c>
      <c r="I41" s="53">
        <f t="shared" si="4"/>
        <v>0.7941176470682646</v>
      </c>
      <c r="J41" s="39"/>
      <c r="K41" s="80">
        <v>6.3</v>
      </c>
      <c r="L41" s="54"/>
      <c r="M41" s="141" t="s">
        <v>79</v>
      </c>
      <c r="N41" s="135" t="s">
        <v>98</v>
      </c>
      <c r="O41" s="135"/>
      <c r="P41" s="135" t="s">
        <v>93</v>
      </c>
      <c r="Q41" s="135"/>
      <c r="R41" s="135"/>
      <c r="S41" s="135" t="s">
        <v>111</v>
      </c>
      <c r="T41" s="135" t="s">
        <v>81</v>
      </c>
      <c r="U41" s="135"/>
      <c r="V41" s="135"/>
      <c r="W41" s="135"/>
      <c r="X41" s="135" t="s">
        <v>93</v>
      </c>
      <c r="Y41" s="135"/>
      <c r="Z41" s="137"/>
    </row>
    <row r="42" spans="1:26" ht="23.25" customHeight="1" x14ac:dyDescent="0.2">
      <c r="A42" s="39" t="s">
        <v>31</v>
      </c>
      <c r="B42" s="82">
        <v>5322.3320000000003</v>
      </c>
      <c r="C42" s="50">
        <f t="shared" si="0"/>
        <v>3.0000000000654836E-2</v>
      </c>
      <c r="D42" s="51">
        <f t="shared" si="1"/>
        <v>108.00000000235741</v>
      </c>
      <c r="E42" s="80"/>
      <c r="F42" s="82">
        <v>2496.2460000000001</v>
      </c>
      <c r="G42" s="52">
        <f t="shared" si="2"/>
        <v>2.8999999999996362E-2</v>
      </c>
      <c r="H42" s="51">
        <f t="shared" si="3"/>
        <v>104.3999999999869</v>
      </c>
      <c r="I42" s="53">
        <f t="shared" si="4"/>
        <v>0.96666666664544509</v>
      </c>
      <c r="J42" s="39"/>
      <c r="K42" s="80">
        <v>6.3</v>
      </c>
      <c r="L42" s="54"/>
      <c r="M42" s="132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8"/>
    </row>
    <row r="43" spans="1:26" ht="22.5" customHeight="1" x14ac:dyDescent="0.2">
      <c r="A43" s="181" t="s">
        <v>70</v>
      </c>
      <c r="B43" s="181"/>
      <c r="C43" s="181"/>
      <c r="D43" s="51">
        <f>SUM(D18:D42)</f>
        <v>2390.4000000024098</v>
      </c>
      <c r="E43" s="39"/>
      <c r="F43" s="55"/>
      <c r="G43" s="39"/>
      <c r="H43" s="51">
        <f>SUM(H18:H42)</f>
        <v>1890.0000000003274</v>
      </c>
      <c r="I43" s="53">
        <f>IF(AND(H43=0,D43=0),0,H43/D43)</f>
        <v>0.79066265060174956</v>
      </c>
      <c r="J43" s="39"/>
      <c r="K43" s="39"/>
      <c r="L43" s="54"/>
      <c r="M43" s="132" t="s">
        <v>80</v>
      </c>
      <c r="N43" s="136" t="s">
        <v>99</v>
      </c>
      <c r="O43" s="136"/>
      <c r="P43" s="136" t="s">
        <v>110</v>
      </c>
      <c r="Q43" s="136"/>
      <c r="R43" s="136"/>
      <c r="S43" s="136"/>
      <c r="T43" s="136"/>
      <c r="U43" s="136"/>
      <c r="V43" s="136"/>
      <c r="W43" s="136"/>
      <c r="X43" s="136" t="s">
        <v>110</v>
      </c>
      <c r="Y43" s="136"/>
      <c r="Z43" s="138"/>
    </row>
    <row r="44" spans="1:26" ht="22.5" customHeight="1" x14ac:dyDescent="0.2">
      <c r="A44" s="178" t="s">
        <v>71</v>
      </c>
      <c r="B44" s="178"/>
      <c r="C44" s="178"/>
      <c r="D44" s="62"/>
      <c r="E44" s="62"/>
      <c r="F44" s="63"/>
      <c r="G44" s="62"/>
      <c r="H44" s="62"/>
      <c r="I44" s="62"/>
      <c r="J44" s="62"/>
      <c r="K44" s="39"/>
      <c r="L44" s="54"/>
      <c r="M44" s="133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</row>
    <row r="45" spans="1:26" ht="22.5" customHeight="1" x14ac:dyDescent="0.2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126"/>
      <c r="O45" s="142"/>
      <c r="P45" s="126"/>
      <c r="Q45" s="127"/>
      <c r="R45" s="142"/>
      <c r="S45" s="7"/>
      <c r="T45" s="126"/>
      <c r="U45" s="127"/>
      <c r="V45" s="127"/>
      <c r="W45" s="142"/>
      <c r="X45" s="126"/>
      <c r="Y45" s="127"/>
      <c r="Z45" s="127"/>
    </row>
    <row r="46" spans="1:26" ht="22.5" customHeight="1" x14ac:dyDescent="0.2">
      <c r="A46" s="169" t="s">
        <v>72</v>
      </c>
      <c r="B46" s="169"/>
      <c r="C46" s="169"/>
      <c r="D46" s="169"/>
      <c r="E46" s="169"/>
      <c r="F46" s="169"/>
      <c r="G46" s="168" t="s">
        <v>73</v>
      </c>
      <c r="H46" s="168"/>
      <c r="I46" s="168"/>
      <c r="J46" s="168"/>
      <c r="K46" s="168"/>
      <c r="L46" s="168"/>
      <c r="M46" s="9"/>
      <c r="N46" s="126"/>
      <c r="O46" s="142"/>
      <c r="P46" s="126"/>
      <c r="Q46" s="127"/>
      <c r="R46" s="142"/>
      <c r="S46" s="7"/>
      <c r="T46" s="126"/>
      <c r="U46" s="127"/>
      <c r="V46" s="127"/>
      <c r="W46" s="142"/>
      <c r="X46" s="126"/>
      <c r="Y46" s="127"/>
      <c r="Z46" s="127"/>
    </row>
    <row r="47" spans="1:26" ht="22.5" customHeight="1" x14ac:dyDescent="0.2">
      <c r="A47" s="85" t="s">
        <v>383</v>
      </c>
      <c r="B47" s="85"/>
      <c r="C47" s="85"/>
      <c r="D47" s="169" t="s">
        <v>74</v>
      </c>
      <c r="E47" s="169"/>
      <c r="F47" s="169"/>
      <c r="G47" s="57"/>
      <c r="H47" s="57"/>
      <c r="I47" s="57"/>
      <c r="J47" s="57"/>
      <c r="K47" s="57"/>
      <c r="L47" s="57"/>
      <c r="M47" s="9"/>
      <c r="N47" s="126"/>
      <c r="O47" s="142"/>
      <c r="P47" s="126"/>
      <c r="Q47" s="127"/>
      <c r="R47" s="142"/>
      <c r="S47" s="7"/>
      <c r="T47" s="126"/>
      <c r="U47" s="127"/>
      <c r="V47" s="127"/>
      <c r="W47" s="142"/>
      <c r="X47" s="126"/>
      <c r="Y47" s="127"/>
      <c r="Z47" s="127"/>
    </row>
    <row r="48" spans="1:26" ht="22.5" customHeight="1" x14ac:dyDescent="0.2">
      <c r="A48" s="89" t="s">
        <v>75</v>
      </c>
      <c r="B48" s="89"/>
      <c r="C48" s="89"/>
      <c r="D48" s="89" t="s">
        <v>76</v>
      </c>
      <c r="E48" s="89"/>
      <c r="F48" s="89"/>
      <c r="G48" s="56"/>
      <c r="H48" s="56"/>
      <c r="I48" s="56"/>
      <c r="J48" s="56"/>
      <c r="K48" s="56"/>
      <c r="L48" s="56"/>
    </row>
    <row r="49" spans="1:23" ht="22.5" customHeight="1" x14ac:dyDescent="0.2">
      <c r="A49" s="85" t="s">
        <v>384</v>
      </c>
      <c r="B49" s="85"/>
      <c r="C49" s="85"/>
      <c r="D49" s="169" t="s">
        <v>74</v>
      </c>
      <c r="E49" s="169"/>
      <c r="F49" s="169"/>
      <c r="G49" s="56"/>
      <c r="H49" s="169" t="s">
        <v>191</v>
      </c>
      <c r="I49" s="169"/>
      <c r="J49" s="169"/>
      <c r="K49" s="169" t="s">
        <v>77</v>
      </c>
      <c r="L49" s="169"/>
      <c r="N49" s="91" t="s">
        <v>150</v>
      </c>
      <c r="O49" s="91"/>
      <c r="P49" s="91"/>
      <c r="Q49" s="90" t="s">
        <v>382</v>
      </c>
      <c r="R49" s="90"/>
      <c r="S49" s="90"/>
      <c r="T49" s="90"/>
      <c r="U49" s="90"/>
      <c r="V49" s="90"/>
      <c r="W49" s="1"/>
    </row>
    <row r="50" spans="1:23" ht="22.5" customHeight="1" x14ac:dyDescent="0.2">
      <c r="A50" s="89" t="s">
        <v>75</v>
      </c>
      <c r="B50" s="89"/>
      <c r="C50" s="89"/>
      <c r="D50" s="89" t="s">
        <v>76</v>
      </c>
      <c r="E50" s="89"/>
      <c r="F50" s="89"/>
      <c r="G50" s="59"/>
      <c r="H50" s="89" t="s">
        <v>75</v>
      </c>
      <c r="I50" s="89"/>
      <c r="J50" s="89"/>
      <c r="K50" s="89" t="s">
        <v>76</v>
      </c>
      <c r="L50" s="89"/>
      <c r="S50" s="86" t="s">
        <v>76</v>
      </c>
      <c r="T50" s="86"/>
    </row>
    <row r="51" spans="1:23" ht="20.100000000000001" customHeight="1" x14ac:dyDescent="0.2">
      <c r="A51" s="85" t="s">
        <v>381</v>
      </c>
      <c r="B51" s="85"/>
      <c r="C51" s="85"/>
      <c r="D51" s="169" t="s">
        <v>74</v>
      </c>
      <c r="E51" s="169"/>
      <c r="F51" s="169"/>
      <c r="G51" s="56"/>
      <c r="H51" s="56"/>
      <c r="I51" s="56"/>
      <c r="J51" s="56"/>
      <c r="K51" s="56"/>
      <c r="L51" s="56"/>
    </row>
    <row r="52" spans="1:23" ht="20.100000000000001" customHeight="1" x14ac:dyDescent="0.2">
      <c r="A52" s="89" t="s">
        <v>75</v>
      </c>
      <c r="B52" s="89"/>
      <c r="C52" s="89"/>
      <c r="D52" s="182" t="s">
        <v>76</v>
      </c>
      <c r="E52" s="182"/>
      <c r="F52" s="182"/>
      <c r="G52" s="64"/>
      <c r="H52" s="64"/>
      <c r="I52" s="65"/>
      <c r="J52" s="65"/>
      <c r="K52" s="65"/>
      <c r="L52" s="65"/>
    </row>
  </sheetData>
  <mergeCells count="258">
    <mergeCell ref="A51:C51"/>
    <mergeCell ref="D51:F51"/>
    <mergeCell ref="N46:O46"/>
    <mergeCell ref="N47:O47"/>
    <mergeCell ref="T45:W45"/>
    <mergeCell ref="T46:W46"/>
    <mergeCell ref="A52:C52"/>
    <mergeCell ref="D52:F52"/>
    <mergeCell ref="I1:L2"/>
    <mergeCell ref="G5:H6"/>
    <mergeCell ref="I5:L6"/>
    <mergeCell ref="H10:L10"/>
    <mergeCell ref="A48:C48"/>
    <mergeCell ref="A49:C49"/>
    <mergeCell ref="A50:C50"/>
    <mergeCell ref="D50:F50"/>
    <mergeCell ref="N39:O39"/>
    <mergeCell ref="P39:Q39"/>
    <mergeCell ref="N41:O42"/>
    <mergeCell ref="P41:R42"/>
    <mergeCell ref="M40:Z40"/>
    <mergeCell ref="M43:M44"/>
    <mergeCell ref="M41:M42"/>
    <mergeCell ref="Q49:V49"/>
    <mergeCell ref="N49:P49"/>
    <mergeCell ref="P45:R45"/>
    <mergeCell ref="N43:O44"/>
    <mergeCell ref="P43:R44"/>
    <mergeCell ref="P46:R46"/>
    <mergeCell ref="P47:R47"/>
    <mergeCell ref="N45:O45"/>
    <mergeCell ref="X45:Z45"/>
    <mergeCell ref="X46:Z46"/>
    <mergeCell ref="X47:Z47"/>
    <mergeCell ref="S50:T50"/>
    <mergeCell ref="X41:Z42"/>
    <mergeCell ref="X43:Z44"/>
    <mergeCell ref="R39:S39"/>
    <mergeCell ref="T39:U39"/>
    <mergeCell ref="V39:X39"/>
    <mergeCell ref="Y39:Z39"/>
    <mergeCell ref="S41:S44"/>
    <mergeCell ref="T41:W44"/>
    <mergeCell ref="T47:W47"/>
    <mergeCell ref="V38:X38"/>
    <mergeCell ref="Y38:Z38"/>
    <mergeCell ref="N38:O38"/>
    <mergeCell ref="P38:Q38"/>
    <mergeCell ref="R38:S38"/>
    <mergeCell ref="T38:U38"/>
    <mergeCell ref="N37:O37"/>
    <mergeCell ref="P37:Q37"/>
    <mergeCell ref="R37:S37"/>
    <mergeCell ref="T37:U37"/>
    <mergeCell ref="V37:X37"/>
    <mergeCell ref="Y37:Z37"/>
    <mergeCell ref="V34:X34"/>
    <mergeCell ref="W28:Z28"/>
    <mergeCell ref="W23:Z23"/>
    <mergeCell ref="R36:S36"/>
    <mergeCell ref="T36:U36"/>
    <mergeCell ref="V36:X36"/>
    <mergeCell ref="Y36:Z36"/>
    <mergeCell ref="N35:O35"/>
    <mergeCell ref="P35:Q35"/>
    <mergeCell ref="R35:S35"/>
    <mergeCell ref="T35:U35"/>
    <mergeCell ref="V35:X35"/>
    <mergeCell ref="Y35:Z35"/>
    <mergeCell ref="N31:O32"/>
    <mergeCell ref="N33:O34"/>
    <mergeCell ref="T34:U34"/>
    <mergeCell ref="P32:Q32"/>
    <mergeCell ref="P33:Q33"/>
    <mergeCell ref="P34:Q34"/>
    <mergeCell ref="P31:Q31"/>
    <mergeCell ref="R34:S34"/>
    <mergeCell ref="N24:P24"/>
    <mergeCell ref="N23:P23"/>
    <mergeCell ref="N26:P26"/>
    <mergeCell ref="X9:Z9"/>
    <mergeCell ref="X10:Z10"/>
    <mergeCell ref="X11:Z11"/>
    <mergeCell ref="X12:Z12"/>
    <mergeCell ref="X13:Z13"/>
    <mergeCell ref="T33:U33"/>
    <mergeCell ref="R31:S31"/>
    <mergeCell ref="R32:S32"/>
    <mergeCell ref="T15:U15"/>
    <mergeCell ref="V15:W15"/>
    <mergeCell ref="X14:Z14"/>
    <mergeCell ref="X15:Z15"/>
    <mergeCell ref="X16:Z16"/>
    <mergeCell ref="W26:Z26"/>
    <mergeCell ref="W25:Z25"/>
    <mergeCell ref="W27:Z27"/>
    <mergeCell ref="W22:Z22"/>
    <mergeCell ref="V14:W14"/>
    <mergeCell ref="Q24:S24"/>
    <mergeCell ref="W24:Z24"/>
    <mergeCell ref="Q23:S23"/>
    <mergeCell ref="T24:V24"/>
    <mergeCell ref="T16:U16"/>
    <mergeCell ref="T18:V19"/>
    <mergeCell ref="N18:P19"/>
    <mergeCell ref="T20:V21"/>
    <mergeCell ref="Q21:S21"/>
    <mergeCell ref="N22:P22"/>
    <mergeCell ref="T23:V23"/>
    <mergeCell ref="N20:P21"/>
    <mergeCell ref="N16:O16"/>
    <mergeCell ref="Q20:S20"/>
    <mergeCell ref="R16:S16"/>
    <mergeCell ref="V16:W16"/>
    <mergeCell ref="T22:V22"/>
    <mergeCell ref="Q18:S18"/>
    <mergeCell ref="Q19:S19"/>
    <mergeCell ref="R8:S8"/>
    <mergeCell ref="R9:S9"/>
    <mergeCell ref="R10:S10"/>
    <mergeCell ref="T8:U8"/>
    <mergeCell ref="P8:Q8"/>
    <mergeCell ref="P9:Q9"/>
    <mergeCell ref="P10:Q10"/>
    <mergeCell ref="N12:O12"/>
    <mergeCell ref="N28:P28"/>
    <mergeCell ref="Q28:S28"/>
    <mergeCell ref="T28:V28"/>
    <mergeCell ref="Q26:S26"/>
    <mergeCell ref="Q25:S25"/>
    <mergeCell ref="Q22:S22"/>
    <mergeCell ref="N25:P25"/>
    <mergeCell ref="T26:V26"/>
    <mergeCell ref="T25:V25"/>
    <mergeCell ref="N27:P27"/>
    <mergeCell ref="Q27:S27"/>
    <mergeCell ref="T27:V27"/>
    <mergeCell ref="P14:Q14"/>
    <mergeCell ref="P15:Q15"/>
    <mergeCell ref="P16:Q16"/>
    <mergeCell ref="V13:W13"/>
    <mergeCell ref="N3:O6"/>
    <mergeCell ref="T3:U3"/>
    <mergeCell ref="T10:U10"/>
    <mergeCell ref="T9:U9"/>
    <mergeCell ref="N8:O8"/>
    <mergeCell ref="M1:Z1"/>
    <mergeCell ref="M2:Z2"/>
    <mergeCell ref="X3:Z6"/>
    <mergeCell ref="M5:M6"/>
    <mergeCell ref="M3:M4"/>
    <mergeCell ref="R3:S3"/>
    <mergeCell ref="R4:S4"/>
    <mergeCell ref="R5:S5"/>
    <mergeCell ref="R6:S6"/>
    <mergeCell ref="T4:U4"/>
    <mergeCell ref="T5:U5"/>
    <mergeCell ref="P3:Q4"/>
    <mergeCell ref="V3:W3"/>
    <mergeCell ref="V4:W4"/>
    <mergeCell ref="V5:W5"/>
    <mergeCell ref="V6:W6"/>
    <mergeCell ref="T6:U6"/>
    <mergeCell ref="P5:Q6"/>
    <mergeCell ref="P7:Q7"/>
    <mergeCell ref="N7:O7"/>
    <mergeCell ref="M17:Z17"/>
    <mergeCell ref="W18:Z21"/>
    <mergeCell ref="V11:W11"/>
    <mergeCell ref="V12:W12"/>
    <mergeCell ref="T7:U7"/>
    <mergeCell ref="V7:W7"/>
    <mergeCell ref="R11:S11"/>
    <mergeCell ref="R12:S12"/>
    <mergeCell ref="R13:S13"/>
    <mergeCell ref="R14:S14"/>
    <mergeCell ref="R15:S15"/>
    <mergeCell ref="R7:S7"/>
    <mergeCell ref="X7:Z7"/>
    <mergeCell ref="X8:Z8"/>
    <mergeCell ref="T11:U11"/>
    <mergeCell ref="T12:U12"/>
    <mergeCell ref="P13:Q13"/>
    <mergeCell ref="T13:U13"/>
    <mergeCell ref="N13:O13"/>
    <mergeCell ref="V8:W8"/>
    <mergeCell ref="V9:W9"/>
    <mergeCell ref="V10:W10"/>
    <mergeCell ref="N9:O9"/>
    <mergeCell ref="M20:M21"/>
    <mergeCell ref="M31:M32"/>
    <mergeCell ref="N10:O10"/>
    <mergeCell ref="N11:O11"/>
    <mergeCell ref="D48:F48"/>
    <mergeCell ref="F15:G15"/>
    <mergeCell ref="M18:M19"/>
    <mergeCell ref="P11:Q11"/>
    <mergeCell ref="P12:Q12"/>
    <mergeCell ref="N14:O14"/>
    <mergeCell ref="N15:O15"/>
    <mergeCell ref="N36:O36"/>
    <mergeCell ref="P36:Q36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T14:U14"/>
    <mergeCell ref="A43:C43"/>
    <mergeCell ref="J13:K13"/>
    <mergeCell ref="A3:F3"/>
    <mergeCell ref="A4:F4"/>
    <mergeCell ref="A5:F5"/>
    <mergeCell ref="A6:F6"/>
    <mergeCell ref="A12:L12"/>
    <mergeCell ref="H50:J50"/>
    <mergeCell ref="K50:L50"/>
    <mergeCell ref="D49:F49"/>
    <mergeCell ref="A47:C47"/>
    <mergeCell ref="D47:F47"/>
    <mergeCell ref="A46:F46"/>
    <mergeCell ref="A44:C44"/>
    <mergeCell ref="I13:I17"/>
    <mergeCell ref="J14:K14"/>
    <mergeCell ref="J15:K15"/>
    <mergeCell ref="G46:L46"/>
    <mergeCell ref="H49:J49"/>
    <mergeCell ref="K49:L49"/>
    <mergeCell ref="A7:L7"/>
    <mergeCell ref="F13:G13"/>
    <mergeCell ref="I11:L11"/>
    <mergeCell ref="B14:C14"/>
    <mergeCell ref="G1:H2"/>
    <mergeCell ref="J16:J17"/>
    <mergeCell ref="K16:K17"/>
    <mergeCell ref="A13:A17"/>
    <mergeCell ref="E16:E17"/>
    <mergeCell ref="B15:C15"/>
    <mergeCell ref="D15:E15"/>
    <mergeCell ref="B13:C13"/>
    <mergeCell ref="D13:E13"/>
    <mergeCell ref="F14:G14"/>
    <mergeCell ref="A9:L9"/>
    <mergeCell ref="A1:F1"/>
    <mergeCell ref="A2:F2"/>
    <mergeCell ref="G3:H4"/>
    <mergeCell ref="I3:L4"/>
    <mergeCell ref="A11:D11"/>
    <mergeCell ref="E11:H11"/>
    <mergeCell ref="A10:D10"/>
    <mergeCell ref="E10:G10"/>
    <mergeCell ref="D14:E14"/>
    <mergeCell ref="A8:L8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Z52"/>
  <sheetViews>
    <sheetView view="pageBreakPreview" topLeftCell="A16" zoomScale="75" zoomScaleNormal="50" zoomScaleSheetLayoutView="75" workbookViewId="0">
      <selection activeCell="G46" sqref="G46:L46"/>
    </sheetView>
  </sheetViews>
  <sheetFormatPr defaultRowHeight="18.75" x14ac:dyDescent="0.2"/>
  <cols>
    <col min="1" max="1" width="11.140625" style="2" customWidth="1"/>
    <col min="2" max="2" width="13.42578125" style="2" customWidth="1"/>
    <col min="3" max="3" width="12.140625" style="2" customWidth="1"/>
    <col min="4" max="4" width="14" style="2" customWidth="1"/>
    <col min="5" max="5" width="5.42578125" style="2" customWidth="1"/>
    <col min="6" max="6" width="13.85546875" style="2" customWidth="1"/>
    <col min="7" max="7" width="12.8554687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7" style="2" customWidth="1"/>
    <col min="13" max="26" width="10.28515625" style="2" customWidth="1"/>
    <col min="27" max="16384" width="9.140625" style="2"/>
  </cols>
  <sheetData>
    <row r="1" spans="1:26" ht="21.75" customHeight="1" x14ac:dyDescent="0.2">
      <c r="A1" s="103" t="s">
        <v>157</v>
      </c>
      <c r="B1" s="103"/>
      <c r="C1" s="103"/>
      <c r="D1" s="103"/>
      <c r="E1" s="103"/>
      <c r="F1" s="103"/>
      <c r="G1" s="107" t="s">
        <v>154</v>
      </c>
      <c r="H1" s="107"/>
      <c r="I1" s="103" t="s">
        <v>160</v>
      </c>
      <c r="J1" s="103"/>
      <c r="K1" s="103"/>
      <c r="L1" s="103"/>
      <c r="M1" s="128" t="s">
        <v>96</v>
      </c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ht="21.75" customHeight="1" x14ac:dyDescent="0.2">
      <c r="A2" s="105" t="s">
        <v>45</v>
      </c>
      <c r="B2" s="105"/>
      <c r="C2" s="105"/>
      <c r="D2" s="105"/>
      <c r="E2" s="105"/>
      <c r="F2" s="105"/>
      <c r="G2" s="107"/>
      <c r="H2" s="107"/>
      <c r="I2" s="103"/>
      <c r="J2" s="103"/>
      <c r="K2" s="103"/>
      <c r="L2" s="103"/>
      <c r="M2" s="128" t="s">
        <v>78</v>
      </c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21.75" customHeight="1" x14ac:dyDescent="0.2">
      <c r="A3" s="103" t="s">
        <v>158</v>
      </c>
      <c r="B3" s="104"/>
      <c r="C3" s="104"/>
      <c r="D3" s="104"/>
      <c r="E3" s="104"/>
      <c r="F3" s="104"/>
      <c r="G3" s="107" t="s">
        <v>155</v>
      </c>
      <c r="H3" s="107"/>
      <c r="I3" s="103" t="s">
        <v>208</v>
      </c>
      <c r="J3" s="103"/>
      <c r="K3" s="103"/>
      <c r="L3" s="103"/>
      <c r="M3" s="141" t="s">
        <v>79</v>
      </c>
      <c r="N3" s="137" t="s">
        <v>81</v>
      </c>
      <c r="O3" s="141"/>
      <c r="P3" s="137" t="s">
        <v>65</v>
      </c>
      <c r="Q3" s="141"/>
      <c r="R3" s="137" t="s">
        <v>82</v>
      </c>
      <c r="S3" s="141"/>
      <c r="T3" s="137" t="s">
        <v>85</v>
      </c>
      <c r="U3" s="141"/>
      <c r="V3" s="137" t="s">
        <v>87</v>
      </c>
      <c r="W3" s="141"/>
      <c r="X3" s="144" t="s">
        <v>91</v>
      </c>
      <c r="Y3" s="145"/>
      <c r="Z3" s="145"/>
    </row>
    <row r="4" spans="1:26" ht="29.25" customHeight="1" x14ac:dyDescent="0.2">
      <c r="A4" s="105" t="s">
        <v>46</v>
      </c>
      <c r="B4" s="105"/>
      <c r="C4" s="105"/>
      <c r="D4" s="105"/>
      <c r="E4" s="105"/>
      <c r="F4" s="105"/>
      <c r="G4" s="107"/>
      <c r="H4" s="107"/>
      <c r="I4" s="103"/>
      <c r="J4" s="103"/>
      <c r="K4" s="103"/>
      <c r="L4" s="103"/>
      <c r="M4" s="132"/>
      <c r="N4" s="138"/>
      <c r="O4" s="132"/>
      <c r="P4" s="138"/>
      <c r="Q4" s="132"/>
      <c r="R4" s="138" t="s">
        <v>83</v>
      </c>
      <c r="S4" s="132"/>
      <c r="T4" s="138" t="s">
        <v>86</v>
      </c>
      <c r="U4" s="132"/>
      <c r="V4" s="138" t="s">
        <v>88</v>
      </c>
      <c r="W4" s="132"/>
      <c r="X4" s="144"/>
      <c r="Y4" s="145"/>
      <c r="Z4" s="145"/>
    </row>
    <row r="5" spans="1:26" ht="21.75" customHeight="1" x14ac:dyDescent="0.2">
      <c r="A5" s="103" t="s">
        <v>185</v>
      </c>
      <c r="B5" s="104"/>
      <c r="C5" s="104"/>
      <c r="D5" s="104"/>
      <c r="E5" s="104"/>
      <c r="F5" s="104"/>
      <c r="G5" s="107" t="s">
        <v>156</v>
      </c>
      <c r="H5" s="107"/>
      <c r="I5" s="103" t="s">
        <v>222</v>
      </c>
      <c r="J5" s="103"/>
      <c r="K5" s="103"/>
      <c r="L5" s="103"/>
      <c r="M5" s="132" t="s">
        <v>80</v>
      </c>
      <c r="N5" s="138"/>
      <c r="O5" s="132"/>
      <c r="P5" s="138" t="s">
        <v>190</v>
      </c>
      <c r="Q5" s="132"/>
      <c r="R5" s="146" t="s">
        <v>84</v>
      </c>
      <c r="S5" s="147"/>
      <c r="T5" s="146" t="s">
        <v>84</v>
      </c>
      <c r="U5" s="147"/>
      <c r="V5" s="138" t="s">
        <v>89</v>
      </c>
      <c r="W5" s="132"/>
      <c r="X5" s="144"/>
      <c r="Y5" s="145"/>
      <c r="Z5" s="145"/>
    </row>
    <row r="6" spans="1:26" ht="21.75" customHeight="1" x14ac:dyDescent="0.2">
      <c r="A6" s="105" t="s">
        <v>47</v>
      </c>
      <c r="B6" s="105"/>
      <c r="C6" s="105"/>
      <c r="D6" s="105"/>
      <c r="E6" s="105"/>
      <c r="F6" s="105"/>
      <c r="G6" s="107"/>
      <c r="H6" s="107"/>
      <c r="I6" s="103"/>
      <c r="J6" s="103"/>
      <c r="K6" s="103"/>
      <c r="L6" s="103"/>
      <c r="M6" s="133"/>
      <c r="N6" s="140"/>
      <c r="O6" s="133"/>
      <c r="P6" s="140"/>
      <c r="Q6" s="133"/>
      <c r="R6" s="140"/>
      <c r="S6" s="133"/>
      <c r="T6" s="140"/>
      <c r="U6" s="133"/>
      <c r="V6" s="140" t="s">
        <v>90</v>
      </c>
      <c r="W6" s="133"/>
      <c r="X6" s="144"/>
      <c r="Y6" s="145"/>
      <c r="Z6" s="145"/>
    </row>
    <row r="7" spans="1:26" ht="21.75" customHeight="1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9"/>
      <c r="N7" s="126"/>
      <c r="O7" s="142"/>
      <c r="P7" s="126"/>
      <c r="Q7" s="142"/>
      <c r="R7" s="126"/>
      <c r="S7" s="142"/>
      <c r="T7" s="126"/>
      <c r="U7" s="142"/>
      <c r="V7" s="126"/>
      <c r="W7" s="142"/>
      <c r="X7" s="126"/>
      <c r="Y7" s="127"/>
      <c r="Z7" s="127"/>
    </row>
    <row r="8" spans="1:26" ht="22.5" customHeight="1" x14ac:dyDescent="0.2">
      <c r="A8" s="131" t="s">
        <v>48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9"/>
      <c r="N8" s="126"/>
      <c r="O8" s="142"/>
      <c r="P8" s="126"/>
      <c r="Q8" s="142"/>
      <c r="R8" s="126"/>
      <c r="S8" s="142"/>
      <c r="T8" s="126"/>
      <c r="U8" s="142"/>
      <c r="V8" s="126"/>
      <c r="W8" s="142"/>
      <c r="X8" s="126"/>
      <c r="Y8" s="127"/>
      <c r="Z8" s="127"/>
    </row>
    <row r="9" spans="1:26" ht="22.5" customHeight="1" x14ac:dyDescent="0.2">
      <c r="A9" s="120" t="s">
        <v>49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9"/>
      <c r="N9" s="126"/>
      <c r="O9" s="142"/>
      <c r="P9" s="126"/>
      <c r="Q9" s="142"/>
      <c r="R9" s="126"/>
      <c r="S9" s="142"/>
      <c r="T9" s="126"/>
      <c r="U9" s="142"/>
      <c r="V9" s="126"/>
      <c r="W9" s="142"/>
      <c r="X9" s="126"/>
      <c r="Y9" s="127"/>
      <c r="Z9" s="127"/>
    </row>
    <row r="10" spans="1:26" ht="22.5" customHeight="1" x14ac:dyDescent="0.2">
      <c r="A10" s="117" t="s">
        <v>112</v>
      </c>
      <c r="B10" s="117"/>
      <c r="C10" s="117"/>
      <c r="D10" s="117"/>
      <c r="E10" s="125" t="s">
        <v>378</v>
      </c>
      <c r="F10" s="125"/>
      <c r="G10" s="125"/>
      <c r="H10" s="106" t="s">
        <v>379</v>
      </c>
      <c r="I10" s="106"/>
      <c r="J10" s="106"/>
      <c r="K10" s="106"/>
      <c r="L10" s="106"/>
      <c r="M10" s="9"/>
      <c r="N10" s="126"/>
      <c r="O10" s="142"/>
      <c r="P10" s="126"/>
      <c r="Q10" s="142"/>
      <c r="R10" s="126"/>
      <c r="S10" s="142"/>
      <c r="T10" s="126"/>
      <c r="U10" s="142"/>
      <c r="V10" s="126"/>
      <c r="W10" s="142"/>
      <c r="X10" s="126"/>
      <c r="Y10" s="127"/>
      <c r="Z10" s="127"/>
    </row>
    <row r="11" spans="1:26" ht="22.5" customHeight="1" x14ac:dyDescent="0.2">
      <c r="A11" s="117" t="s">
        <v>113</v>
      </c>
      <c r="B11" s="117"/>
      <c r="C11" s="117"/>
      <c r="D11" s="117"/>
      <c r="E11" s="124" t="s">
        <v>232</v>
      </c>
      <c r="F11" s="124"/>
      <c r="G11" s="124"/>
      <c r="H11" s="124"/>
      <c r="I11" s="106" t="s">
        <v>114</v>
      </c>
      <c r="J11" s="106"/>
      <c r="K11" s="106"/>
      <c r="L11" s="106"/>
      <c r="M11" s="9"/>
      <c r="N11" s="126"/>
      <c r="O11" s="142"/>
      <c r="P11" s="126"/>
      <c r="Q11" s="142"/>
      <c r="R11" s="126"/>
      <c r="S11" s="142"/>
      <c r="T11" s="126"/>
      <c r="U11" s="142"/>
      <c r="V11" s="126"/>
      <c r="W11" s="142"/>
      <c r="X11" s="126"/>
      <c r="Y11" s="127"/>
      <c r="Z11" s="127"/>
    </row>
    <row r="12" spans="1:26" ht="21.75" customHeight="1" x14ac:dyDescent="0.2">
      <c r="A12" s="187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87"/>
      <c r="M12" s="9"/>
      <c r="N12" s="126"/>
      <c r="O12" s="142"/>
      <c r="P12" s="126"/>
      <c r="Q12" s="142"/>
      <c r="R12" s="126"/>
      <c r="S12" s="142"/>
      <c r="T12" s="126"/>
      <c r="U12" s="142"/>
      <c r="V12" s="126"/>
      <c r="W12" s="142"/>
      <c r="X12" s="126"/>
      <c r="Y12" s="127"/>
      <c r="Z12" s="127"/>
    </row>
    <row r="13" spans="1:26" ht="21.75" customHeight="1" x14ac:dyDescent="0.2">
      <c r="A13" s="158" t="s">
        <v>50</v>
      </c>
      <c r="B13" s="167" t="s">
        <v>56</v>
      </c>
      <c r="C13" s="167"/>
      <c r="D13" s="172" t="s">
        <v>198</v>
      </c>
      <c r="E13" s="173"/>
      <c r="F13" s="166" t="s">
        <v>59</v>
      </c>
      <c r="G13" s="167"/>
      <c r="H13" s="40" t="s">
        <v>198</v>
      </c>
      <c r="I13" s="175" t="s">
        <v>5</v>
      </c>
      <c r="J13" s="166" t="s">
        <v>60</v>
      </c>
      <c r="K13" s="167"/>
      <c r="L13" s="45" t="s">
        <v>65</v>
      </c>
      <c r="M13" s="9"/>
      <c r="N13" s="126"/>
      <c r="O13" s="142"/>
      <c r="P13" s="126"/>
      <c r="Q13" s="142"/>
      <c r="R13" s="126"/>
      <c r="S13" s="142"/>
      <c r="T13" s="126"/>
      <c r="U13" s="142"/>
      <c r="V13" s="126"/>
      <c r="W13" s="142"/>
      <c r="X13" s="126"/>
      <c r="Y13" s="127"/>
      <c r="Z13" s="127"/>
    </row>
    <row r="14" spans="1:26" ht="21.75" customHeight="1" x14ac:dyDescent="0.2">
      <c r="A14" s="159"/>
      <c r="B14" s="171" t="s">
        <v>57</v>
      </c>
      <c r="C14" s="171"/>
      <c r="D14" s="179" t="s">
        <v>224</v>
      </c>
      <c r="E14" s="180"/>
      <c r="F14" s="170" t="s">
        <v>57</v>
      </c>
      <c r="G14" s="171"/>
      <c r="H14" s="42" t="s">
        <v>224</v>
      </c>
      <c r="I14" s="176"/>
      <c r="J14" s="170" t="s">
        <v>61</v>
      </c>
      <c r="K14" s="171"/>
      <c r="L14" s="72" t="s">
        <v>66</v>
      </c>
      <c r="M14" s="9"/>
      <c r="N14" s="126"/>
      <c r="O14" s="142"/>
      <c r="P14" s="126"/>
      <c r="Q14" s="142"/>
      <c r="R14" s="126"/>
      <c r="S14" s="142"/>
      <c r="T14" s="126"/>
      <c r="U14" s="142"/>
      <c r="V14" s="126"/>
      <c r="W14" s="142"/>
      <c r="X14" s="126"/>
      <c r="Y14" s="127"/>
      <c r="Z14" s="127"/>
    </row>
    <row r="15" spans="1:26" ht="21.75" customHeight="1" x14ac:dyDescent="0.2">
      <c r="A15" s="159"/>
      <c r="B15" s="163" t="s">
        <v>58</v>
      </c>
      <c r="C15" s="163"/>
      <c r="D15" s="164">
        <v>2400</v>
      </c>
      <c r="E15" s="165"/>
      <c r="F15" s="162" t="s">
        <v>58</v>
      </c>
      <c r="G15" s="163"/>
      <c r="H15" s="43">
        <v>2400</v>
      </c>
      <c r="I15" s="176"/>
      <c r="J15" s="162" t="s">
        <v>62</v>
      </c>
      <c r="K15" s="163"/>
      <c r="L15" s="72" t="s">
        <v>67</v>
      </c>
      <c r="M15" s="9"/>
      <c r="N15" s="126"/>
      <c r="O15" s="142"/>
      <c r="P15" s="126"/>
      <c r="Q15" s="142"/>
      <c r="R15" s="126"/>
      <c r="S15" s="142"/>
      <c r="T15" s="126"/>
      <c r="U15" s="142"/>
      <c r="V15" s="126"/>
      <c r="W15" s="142"/>
      <c r="X15" s="126"/>
      <c r="Y15" s="127"/>
      <c r="Z15" s="127"/>
    </row>
    <row r="16" spans="1:26" ht="21.75" customHeight="1" x14ac:dyDescent="0.2">
      <c r="A16" s="159"/>
      <c r="B16" s="73" t="s">
        <v>51</v>
      </c>
      <c r="C16" s="44" t="s">
        <v>53</v>
      </c>
      <c r="D16" s="44" t="s">
        <v>54</v>
      </c>
      <c r="E16" s="118"/>
      <c r="F16" s="44" t="s">
        <v>51</v>
      </c>
      <c r="G16" s="44" t="s">
        <v>53</v>
      </c>
      <c r="H16" s="45" t="s">
        <v>54</v>
      </c>
      <c r="I16" s="176"/>
      <c r="J16" s="118" t="s">
        <v>63</v>
      </c>
      <c r="K16" s="118" t="s">
        <v>64</v>
      </c>
      <c r="L16" s="72" t="s">
        <v>68</v>
      </c>
      <c r="M16" s="9"/>
      <c r="N16" s="126"/>
      <c r="O16" s="142"/>
      <c r="P16" s="126"/>
      <c r="Q16" s="142"/>
      <c r="R16" s="126"/>
      <c r="S16" s="142"/>
      <c r="T16" s="126"/>
      <c r="U16" s="142"/>
      <c r="V16" s="126"/>
      <c r="W16" s="142"/>
      <c r="X16" s="126"/>
      <c r="Y16" s="127"/>
      <c r="Z16" s="127"/>
    </row>
    <row r="17" spans="1:26" ht="21.75" customHeight="1" x14ac:dyDescent="0.2">
      <c r="A17" s="160"/>
      <c r="B17" s="44" t="s">
        <v>52</v>
      </c>
      <c r="C17" s="46" t="s">
        <v>51</v>
      </c>
      <c r="D17" s="46" t="s">
        <v>55</v>
      </c>
      <c r="E17" s="161"/>
      <c r="F17" s="46" t="s">
        <v>52</v>
      </c>
      <c r="G17" s="47" t="s">
        <v>51</v>
      </c>
      <c r="H17" s="48" t="s">
        <v>55</v>
      </c>
      <c r="I17" s="177"/>
      <c r="J17" s="119"/>
      <c r="K17" s="119"/>
      <c r="L17" s="48" t="s">
        <v>69</v>
      </c>
      <c r="M17" s="148" t="s">
        <v>92</v>
      </c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ht="23.25" customHeight="1" x14ac:dyDescent="0.2">
      <c r="A18" s="49" t="s">
        <v>7</v>
      </c>
      <c r="B18" s="82">
        <v>1.9648000000000001</v>
      </c>
      <c r="C18" s="50"/>
      <c r="D18" s="51"/>
      <c r="E18" s="80"/>
      <c r="F18" s="82">
        <v>0.20019999999999999</v>
      </c>
      <c r="G18" s="52"/>
      <c r="H18" s="51"/>
      <c r="I18" s="53"/>
      <c r="J18" s="39"/>
      <c r="K18" s="80">
        <v>6.3</v>
      </c>
      <c r="L18" s="74"/>
      <c r="M18" s="141" t="s">
        <v>79</v>
      </c>
      <c r="N18" s="135" t="s">
        <v>98</v>
      </c>
      <c r="O18" s="135"/>
      <c r="P18" s="135"/>
      <c r="Q18" s="135" t="s">
        <v>107</v>
      </c>
      <c r="R18" s="135"/>
      <c r="S18" s="135"/>
      <c r="T18" s="135" t="s">
        <v>93</v>
      </c>
      <c r="U18" s="135"/>
      <c r="V18" s="135"/>
      <c r="W18" s="137" t="s">
        <v>91</v>
      </c>
      <c r="X18" s="149"/>
      <c r="Y18" s="149"/>
      <c r="Z18" s="149"/>
    </row>
    <row r="19" spans="1:26" ht="23.25" customHeight="1" x14ac:dyDescent="0.2">
      <c r="A19" s="49" t="s">
        <v>8</v>
      </c>
      <c r="B19" s="82">
        <v>1.9648000000000001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</v>
      </c>
      <c r="D19" s="51">
        <f t="shared" ref="D19:D42" si="1">IF(C19="","",C19*$D$15)</f>
        <v>0</v>
      </c>
      <c r="E19" s="80"/>
      <c r="F19" s="82">
        <v>0.20019999999999999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0</v>
      </c>
      <c r="H19" s="51">
        <f t="shared" ref="H19:H42" si="3">IF(G19="","",G19*$H$15)</f>
        <v>0</v>
      </c>
      <c r="I19" s="53">
        <f t="shared" ref="I19:I42" si="4">IF(H19="","",IF(D19="","",IF(AND(H19=0,D19=0),0,H19/D19)))</f>
        <v>0</v>
      </c>
      <c r="J19" s="39"/>
      <c r="K19" s="80">
        <v>6.3</v>
      </c>
      <c r="L19" s="54"/>
      <c r="M19" s="132"/>
      <c r="N19" s="136"/>
      <c r="O19" s="136"/>
      <c r="P19" s="136"/>
      <c r="Q19" s="136" t="s">
        <v>108</v>
      </c>
      <c r="R19" s="136"/>
      <c r="S19" s="136"/>
      <c r="T19" s="136"/>
      <c r="U19" s="136"/>
      <c r="V19" s="136"/>
      <c r="W19" s="138"/>
      <c r="X19" s="128"/>
      <c r="Y19" s="128"/>
      <c r="Z19" s="128"/>
    </row>
    <row r="20" spans="1:26" ht="23.25" customHeight="1" x14ac:dyDescent="0.2">
      <c r="A20" s="49" t="s">
        <v>9</v>
      </c>
      <c r="B20" s="82">
        <v>1.9648000000000001</v>
      </c>
      <c r="C20" s="50">
        <f t="shared" si="0"/>
        <v>0</v>
      </c>
      <c r="D20" s="51">
        <f t="shared" si="1"/>
        <v>0</v>
      </c>
      <c r="E20" s="80"/>
      <c r="F20" s="82">
        <v>0.20019999999999999</v>
      </c>
      <c r="G20" s="52">
        <f t="shared" si="2"/>
        <v>0</v>
      </c>
      <c r="H20" s="51">
        <f t="shared" si="3"/>
        <v>0</v>
      </c>
      <c r="I20" s="53">
        <f t="shared" si="4"/>
        <v>0</v>
      </c>
      <c r="J20" s="39"/>
      <c r="K20" s="80">
        <v>6.3</v>
      </c>
      <c r="L20" s="54"/>
      <c r="M20" s="132" t="s">
        <v>80</v>
      </c>
      <c r="N20" s="136" t="s">
        <v>99</v>
      </c>
      <c r="O20" s="136"/>
      <c r="P20" s="136"/>
      <c r="Q20" s="136" t="s">
        <v>189</v>
      </c>
      <c r="R20" s="136"/>
      <c r="S20" s="136"/>
      <c r="T20" s="136" t="s">
        <v>94</v>
      </c>
      <c r="U20" s="136"/>
      <c r="V20" s="136"/>
      <c r="W20" s="138"/>
      <c r="X20" s="128"/>
      <c r="Y20" s="128"/>
      <c r="Z20" s="128"/>
    </row>
    <row r="21" spans="1:26" ht="23.25" customHeight="1" x14ac:dyDescent="0.2">
      <c r="A21" s="49" t="s">
        <v>10</v>
      </c>
      <c r="B21" s="82">
        <v>1.9648000000000001</v>
      </c>
      <c r="C21" s="50">
        <f t="shared" si="0"/>
        <v>0</v>
      </c>
      <c r="D21" s="51">
        <f t="shared" si="1"/>
        <v>0</v>
      </c>
      <c r="E21" s="80"/>
      <c r="F21" s="82">
        <v>0.20019999999999999</v>
      </c>
      <c r="G21" s="52">
        <f t="shared" si="2"/>
        <v>0</v>
      </c>
      <c r="H21" s="51">
        <f t="shared" si="3"/>
        <v>0</v>
      </c>
      <c r="I21" s="53">
        <f t="shared" si="4"/>
        <v>0</v>
      </c>
      <c r="J21" s="39"/>
      <c r="K21" s="80">
        <v>6.3</v>
      </c>
      <c r="L21" s="54"/>
      <c r="M21" s="133"/>
      <c r="N21" s="139"/>
      <c r="O21" s="139"/>
      <c r="P21" s="139"/>
      <c r="Q21" s="139"/>
      <c r="R21" s="139"/>
      <c r="S21" s="139"/>
      <c r="T21" s="139"/>
      <c r="U21" s="139"/>
      <c r="V21" s="139"/>
      <c r="W21" s="140"/>
      <c r="X21" s="148"/>
      <c r="Y21" s="148"/>
      <c r="Z21" s="148"/>
    </row>
    <row r="22" spans="1:26" ht="23.25" customHeight="1" x14ac:dyDescent="0.2">
      <c r="A22" s="49" t="s">
        <v>11</v>
      </c>
      <c r="B22" s="82">
        <v>1.9648000000000001</v>
      </c>
      <c r="C22" s="50">
        <f t="shared" si="0"/>
        <v>0</v>
      </c>
      <c r="D22" s="51">
        <f t="shared" si="1"/>
        <v>0</v>
      </c>
      <c r="E22" s="80"/>
      <c r="F22" s="82">
        <v>0.20019999999999999</v>
      </c>
      <c r="G22" s="52">
        <f t="shared" si="2"/>
        <v>0</v>
      </c>
      <c r="H22" s="51">
        <f t="shared" si="3"/>
        <v>0</v>
      </c>
      <c r="I22" s="53">
        <f t="shared" si="4"/>
        <v>0</v>
      </c>
      <c r="J22" s="39"/>
      <c r="K22" s="80">
        <v>6.3</v>
      </c>
      <c r="L22" s="54"/>
      <c r="M22" s="9"/>
      <c r="N22" s="143"/>
      <c r="O22" s="143"/>
      <c r="P22" s="143"/>
      <c r="Q22" s="143"/>
      <c r="R22" s="143"/>
      <c r="S22" s="143"/>
      <c r="T22" s="143"/>
      <c r="U22" s="143"/>
      <c r="V22" s="143"/>
      <c r="W22" s="126"/>
      <c r="X22" s="127"/>
      <c r="Y22" s="127"/>
      <c r="Z22" s="127"/>
    </row>
    <row r="23" spans="1:26" ht="23.25" customHeight="1" x14ac:dyDescent="0.2">
      <c r="A23" s="49" t="s">
        <v>12</v>
      </c>
      <c r="B23" s="82">
        <v>1.9648000000000001</v>
      </c>
      <c r="C23" s="50">
        <f t="shared" si="0"/>
        <v>0</v>
      </c>
      <c r="D23" s="51">
        <f t="shared" si="1"/>
        <v>0</v>
      </c>
      <c r="E23" s="80"/>
      <c r="F23" s="82">
        <v>0.20019999999999999</v>
      </c>
      <c r="G23" s="52">
        <f t="shared" si="2"/>
        <v>0</v>
      </c>
      <c r="H23" s="51">
        <f t="shared" si="3"/>
        <v>0</v>
      </c>
      <c r="I23" s="53">
        <f t="shared" si="4"/>
        <v>0</v>
      </c>
      <c r="J23" s="39"/>
      <c r="K23" s="80">
        <v>6.4</v>
      </c>
      <c r="L23" s="54"/>
      <c r="M23" s="9"/>
      <c r="N23" s="143"/>
      <c r="O23" s="143"/>
      <c r="P23" s="143"/>
      <c r="Q23" s="143"/>
      <c r="R23" s="143"/>
      <c r="S23" s="143"/>
      <c r="T23" s="143"/>
      <c r="U23" s="143"/>
      <c r="V23" s="143"/>
      <c r="W23" s="126"/>
      <c r="X23" s="127"/>
      <c r="Y23" s="127"/>
      <c r="Z23" s="127"/>
    </row>
    <row r="24" spans="1:26" ht="23.25" customHeight="1" x14ac:dyDescent="0.2">
      <c r="A24" s="49" t="s">
        <v>13</v>
      </c>
      <c r="B24" s="82">
        <v>1.9648000000000001</v>
      </c>
      <c r="C24" s="50">
        <f t="shared" si="0"/>
        <v>0</v>
      </c>
      <c r="D24" s="51">
        <f t="shared" si="1"/>
        <v>0</v>
      </c>
      <c r="E24" s="80"/>
      <c r="F24" s="82">
        <v>0.20019999999999999</v>
      </c>
      <c r="G24" s="52">
        <f t="shared" si="2"/>
        <v>0</v>
      </c>
      <c r="H24" s="51">
        <f t="shared" si="3"/>
        <v>0</v>
      </c>
      <c r="I24" s="53">
        <f t="shared" si="4"/>
        <v>0</v>
      </c>
      <c r="J24" s="39"/>
      <c r="K24" s="80">
        <v>6.4</v>
      </c>
      <c r="L24" s="54"/>
      <c r="M24" s="9"/>
      <c r="N24" s="143"/>
      <c r="O24" s="143"/>
      <c r="P24" s="143"/>
      <c r="Q24" s="143"/>
      <c r="R24" s="143"/>
      <c r="S24" s="143"/>
      <c r="T24" s="143"/>
      <c r="U24" s="143"/>
      <c r="V24" s="143"/>
      <c r="W24" s="126"/>
      <c r="X24" s="127"/>
      <c r="Y24" s="127"/>
      <c r="Z24" s="127"/>
    </row>
    <row r="25" spans="1:26" ht="23.25" customHeight="1" x14ac:dyDescent="0.2">
      <c r="A25" s="49" t="s">
        <v>14</v>
      </c>
      <c r="B25" s="82">
        <v>1.9648000000000001</v>
      </c>
      <c r="C25" s="50">
        <f t="shared" si="0"/>
        <v>0</v>
      </c>
      <c r="D25" s="51">
        <f t="shared" si="1"/>
        <v>0</v>
      </c>
      <c r="E25" s="80"/>
      <c r="F25" s="82">
        <v>0.20019999999999999</v>
      </c>
      <c r="G25" s="52">
        <f t="shared" si="2"/>
        <v>0</v>
      </c>
      <c r="H25" s="51">
        <f t="shared" si="3"/>
        <v>0</v>
      </c>
      <c r="I25" s="53">
        <f t="shared" si="4"/>
        <v>0</v>
      </c>
      <c r="J25" s="39"/>
      <c r="K25" s="80">
        <v>6.4</v>
      </c>
      <c r="L25" s="54"/>
      <c r="M25" s="9"/>
      <c r="N25" s="143"/>
      <c r="O25" s="143"/>
      <c r="P25" s="143"/>
      <c r="Q25" s="143"/>
      <c r="R25" s="143"/>
      <c r="S25" s="143"/>
      <c r="T25" s="143"/>
      <c r="U25" s="143"/>
      <c r="V25" s="143"/>
      <c r="W25" s="126"/>
      <c r="X25" s="127"/>
      <c r="Y25" s="127"/>
      <c r="Z25" s="127"/>
    </row>
    <row r="26" spans="1:26" ht="23.25" customHeight="1" x14ac:dyDescent="0.2">
      <c r="A26" s="49" t="s">
        <v>15</v>
      </c>
      <c r="B26" s="82">
        <v>1.9648000000000001</v>
      </c>
      <c r="C26" s="50">
        <f t="shared" si="0"/>
        <v>0</v>
      </c>
      <c r="D26" s="51">
        <f t="shared" si="1"/>
        <v>0</v>
      </c>
      <c r="E26" s="80"/>
      <c r="F26" s="82">
        <v>0.20019999999999999</v>
      </c>
      <c r="G26" s="52">
        <f t="shared" si="2"/>
        <v>0</v>
      </c>
      <c r="H26" s="51">
        <f t="shared" si="3"/>
        <v>0</v>
      </c>
      <c r="I26" s="53">
        <f t="shared" si="4"/>
        <v>0</v>
      </c>
      <c r="J26" s="39"/>
      <c r="K26" s="80">
        <v>6.2</v>
      </c>
      <c r="L26" s="54"/>
      <c r="M26" s="9"/>
      <c r="N26" s="143"/>
      <c r="O26" s="143"/>
      <c r="P26" s="143"/>
      <c r="Q26" s="143"/>
      <c r="R26" s="143"/>
      <c r="S26" s="143"/>
      <c r="T26" s="143"/>
      <c r="U26" s="143"/>
      <c r="V26" s="143"/>
      <c r="W26" s="126"/>
      <c r="X26" s="127"/>
      <c r="Y26" s="127"/>
      <c r="Z26" s="127"/>
    </row>
    <row r="27" spans="1:26" ht="23.25" customHeight="1" x14ac:dyDescent="0.2">
      <c r="A27" s="49" t="s">
        <v>16</v>
      </c>
      <c r="B27" s="82">
        <v>1.9648000000000001</v>
      </c>
      <c r="C27" s="50">
        <f t="shared" si="0"/>
        <v>0</v>
      </c>
      <c r="D27" s="51">
        <f t="shared" si="1"/>
        <v>0</v>
      </c>
      <c r="E27" s="80"/>
      <c r="F27" s="82">
        <v>0.20019999999999999</v>
      </c>
      <c r="G27" s="52">
        <f t="shared" si="2"/>
        <v>0</v>
      </c>
      <c r="H27" s="51">
        <f t="shared" si="3"/>
        <v>0</v>
      </c>
      <c r="I27" s="53">
        <f t="shared" si="4"/>
        <v>0</v>
      </c>
      <c r="J27" s="39"/>
      <c r="K27" s="80">
        <v>6.2</v>
      </c>
      <c r="L27" s="54"/>
      <c r="M27" s="9"/>
      <c r="N27" s="143"/>
      <c r="O27" s="143"/>
      <c r="P27" s="143"/>
      <c r="Q27" s="143"/>
      <c r="R27" s="143"/>
      <c r="S27" s="143"/>
      <c r="T27" s="143"/>
      <c r="U27" s="143"/>
      <c r="V27" s="143"/>
      <c r="W27" s="126"/>
      <c r="X27" s="127"/>
      <c r="Y27" s="127"/>
      <c r="Z27" s="127"/>
    </row>
    <row r="28" spans="1:26" ht="23.25" customHeight="1" x14ac:dyDescent="0.2">
      <c r="A28" s="49" t="s">
        <v>17</v>
      </c>
      <c r="B28" s="82">
        <v>1.9648000000000001</v>
      </c>
      <c r="C28" s="50">
        <f t="shared" si="0"/>
        <v>0</v>
      </c>
      <c r="D28" s="51">
        <f t="shared" si="1"/>
        <v>0</v>
      </c>
      <c r="E28" s="80"/>
      <c r="F28" s="82">
        <v>0.20019999999999999</v>
      </c>
      <c r="G28" s="52">
        <f t="shared" si="2"/>
        <v>0</v>
      </c>
      <c r="H28" s="51">
        <f t="shared" si="3"/>
        <v>0</v>
      </c>
      <c r="I28" s="53">
        <f t="shared" si="4"/>
        <v>0</v>
      </c>
      <c r="J28" s="39"/>
      <c r="K28" s="80">
        <v>6.2</v>
      </c>
      <c r="L28" s="54"/>
      <c r="M28" s="9"/>
      <c r="N28" s="143"/>
      <c r="O28" s="143"/>
      <c r="P28" s="143"/>
      <c r="Q28" s="143"/>
      <c r="R28" s="143"/>
      <c r="S28" s="143"/>
      <c r="T28" s="143"/>
      <c r="U28" s="143"/>
      <c r="V28" s="143"/>
      <c r="W28" s="126"/>
      <c r="X28" s="127"/>
      <c r="Y28" s="127"/>
      <c r="Z28" s="127"/>
    </row>
    <row r="29" spans="1:26" ht="23.25" customHeight="1" x14ac:dyDescent="0.2">
      <c r="A29" s="49" t="s">
        <v>18</v>
      </c>
      <c r="B29" s="82">
        <v>1.9648000000000001</v>
      </c>
      <c r="C29" s="50">
        <f t="shared" si="0"/>
        <v>0</v>
      </c>
      <c r="D29" s="51">
        <f t="shared" si="1"/>
        <v>0</v>
      </c>
      <c r="E29" s="80"/>
      <c r="F29" s="82">
        <v>0.20019999999999999</v>
      </c>
      <c r="G29" s="52">
        <f t="shared" si="2"/>
        <v>0</v>
      </c>
      <c r="H29" s="51">
        <f t="shared" si="3"/>
        <v>0</v>
      </c>
      <c r="I29" s="53">
        <f t="shared" si="4"/>
        <v>0</v>
      </c>
      <c r="J29" s="39"/>
      <c r="K29" s="80">
        <v>6.2</v>
      </c>
      <c r="L29" s="54"/>
      <c r="M29" s="134" t="s">
        <v>95</v>
      </c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26" ht="23.25" customHeight="1" x14ac:dyDescent="0.2">
      <c r="A30" s="49" t="s">
        <v>19</v>
      </c>
      <c r="B30" s="82">
        <v>1.9648000000000001</v>
      </c>
      <c r="C30" s="50">
        <f t="shared" si="0"/>
        <v>0</v>
      </c>
      <c r="D30" s="51">
        <f t="shared" si="1"/>
        <v>0</v>
      </c>
      <c r="E30" s="80"/>
      <c r="F30" s="82">
        <v>0.20019999999999999</v>
      </c>
      <c r="G30" s="52">
        <f t="shared" si="2"/>
        <v>0</v>
      </c>
      <c r="H30" s="51">
        <f t="shared" si="3"/>
        <v>0</v>
      </c>
      <c r="I30" s="53">
        <f t="shared" si="4"/>
        <v>0</v>
      </c>
      <c r="J30" s="39"/>
      <c r="K30" s="80">
        <v>6.2</v>
      </c>
      <c r="L30" s="54"/>
      <c r="M30" s="128" t="s">
        <v>97</v>
      </c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23.25" customHeight="1" x14ac:dyDescent="0.2">
      <c r="A31" s="49" t="s">
        <v>20</v>
      </c>
      <c r="B31" s="82">
        <v>1.9648000000000001</v>
      </c>
      <c r="C31" s="50">
        <f t="shared" si="0"/>
        <v>0</v>
      </c>
      <c r="D31" s="51">
        <f t="shared" si="1"/>
        <v>0</v>
      </c>
      <c r="E31" s="80"/>
      <c r="F31" s="82">
        <v>0.20019999999999999</v>
      </c>
      <c r="G31" s="52">
        <f t="shared" si="2"/>
        <v>0</v>
      </c>
      <c r="H31" s="51">
        <f t="shared" si="3"/>
        <v>0</v>
      </c>
      <c r="I31" s="53">
        <f t="shared" si="4"/>
        <v>0</v>
      </c>
      <c r="J31" s="39"/>
      <c r="K31" s="80">
        <v>6.2</v>
      </c>
      <c r="L31" s="54"/>
      <c r="M31" s="141" t="s">
        <v>79</v>
      </c>
      <c r="N31" s="135" t="s">
        <v>98</v>
      </c>
      <c r="O31" s="135"/>
      <c r="P31" s="135" t="s">
        <v>100</v>
      </c>
      <c r="Q31" s="135"/>
      <c r="R31" s="135" t="s">
        <v>93</v>
      </c>
      <c r="S31" s="135"/>
      <c r="T31" s="135" t="s">
        <v>103</v>
      </c>
      <c r="U31" s="135"/>
      <c r="V31" s="135" t="s">
        <v>187</v>
      </c>
      <c r="W31" s="135"/>
      <c r="X31" s="135"/>
      <c r="Y31" s="135" t="s">
        <v>91</v>
      </c>
      <c r="Z31" s="137"/>
    </row>
    <row r="32" spans="1:26" ht="23.25" customHeight="1" x14ac:dyDescent="0.2">
      <c r="A32" s="49" t="s">
        <v>21</v>
      </c>
      <c r="B32" s="82">
        <v>1.9648000000000001</v>
      </c>
      <c r="C32" s="50">
        <f t="shared" si="0"/>
        <v>0</v>
      </c>
      <c r="D32" s="51">
        <f t="shared" si="1"/>
        <v>0</v>
      </c>
      <c r="E32" s="80"/>
      <c r="F32" s="82">
        <v>0.20019999999999999</v>
      </c>
      <c r="G32" s="52">
        <f t="shared" si="2"/>
        <v>0</v>
      </c>
      <c r="H32" s="51">
        <f t="shared" si="3"/>
        <v>0</v>
      </c>
      <c r="I32" s="53">
        <f t="shared" si="4"/>
        <v>0</v>
      </c>
      <c r="J32" s="39"/>
      <c r="K32" s="80">
        <v>6.2</v>
      </c>
      <c r="L32" s="54"/>
      <c r="M32" s="132"/>
      <c r="N32" s="136"/>
      <c r="O32" s="136"/>
      <c r="P32" s="136" t="s">
        <v>83</v>
      </c>
      <c r="Q32" s="136"/>
      <c r="R32" s="136" t="s">
        <v>102</v>
      </c>
      <c r="S32" s="136"/>
      <c r="T32" s="136" t="s">
        <v>104</v>
      </c>
      <c r="U32" s="136"/>
      <c r="V32" s="136" t="s">
        <v>105</v>
      </c>
      <c r="W32" s="136"/>
      <c r="X32" s="136"/>
      <c r="Y32" s="136"/>
      <c r="Z32" s="138"/>
    </row>
    <row r="33" spans="1:26" ht="23.25" customHeight="1" x14ac:dyDescent="0.2">
      <c r="A33" s="49" t="s">
        <v>22</v>
      </c>
      <c r="B33" s="82">
        <v>1.9648000000000001</v>
      </c>
      <c r="C33" s="50">
        <f t="shared" si="0"/>
        <v>0</v>
      </c>
      <c r="D33" s="51">
        <f t="shared" si="1"/>
        <v>0</v>
      </c>
      <c r="E33" s="80"/>
      <c r="F33" s="82">
        <v>0.20019999999999999</v>
      </c>
      <c r="G33" s="52">
        <f t="shared" si="2"/>
        <v>0</v>
      </c>
      <c r="H33" s="51">
        <f t="shared" si="3"/>
        <v>0</v>
      </c>
      <c r="I33" s="53">
        <f t="shared" si="4"/>
        <v>0</v>
      </c>
      <c r="J33" s="39"/>
      <c r="K33" s="80">
        <v>6.2</v>
      </c>
      <c r="L33" s="54"/>
      <c r="M33" s="132" t="s">
        <v>80</v>
      </c>
      <c r="N33" s="136" t="s">
        <v>99</v>
      </c>
      <c r="O33" s="136"/>
      <c r="P33" s="136" t="s">
        <v>101</v>
      </c>
      <c r="Q33" s="136"/>
      <c r="R33" s="136" t="s">
        <v>69</v>
      </c>
      <c r="S33" s="136"/>
      <c r="T33" s="136" t="s">
        <v>69</v>
      </c>
      <c r="U33" s="136"/>
      <c r="V33" s="136" t="s">
        <v>106</v>
      </c>
      <c r="W33" s="136"/>
      <c r="X33" s="136"/>
      <c r="Y33" s="136"/>
      <c r="Z33" s="138"/>
    </row>
    <row r="34" spans="1:26" ht="23.25" customHeight="1" x14ac:dyDescent="0.2">
      <c r="A34" s="49" t="s">
        <v>23</v>
      </c>
      <c r="B34" s="82">
        <v>1.9648000000000001</v>
      </c>
      <c r="C34" s="50">
        <f t="shared" si="0"/>
        <v>0</v>
      </c>
      <c r="D34" s="51">
        <f t="shared" si="1"/>
        <v>0</v>
      </c>
      <c r="E34" s="80"/>
      <c r="F34" s="82">
        <v>0.20019999999999999</v>
      </c>
      <c r="G34" s="52">
        <f t="shared" si="2"/>
        <v>0</v>
      </c>
      <c r="H34" s="51">
        <f t="shared" si="3"/>
        <v>0</v>
      </c>
      <c r="I34" s="53">
        <f t="shared" si="4"/>
        <v>0</v>
      </c>
      <c r="J34" s="39"/>
      <c r="K34" s="80">
        <v>6.2</v>
      </c>
      <c r="L34" s="54"/>
      <c r="M34" s="133"/>
      <c r="N34" s="139"/>
      <c r="O34" s="139"/>
      <c r="P34" s="139"/>
      <c r="Q34" s="139"/>
      <c r="R34" s="140"/>
      <c r="S34" s="133"/>
      <c r="T34" s="140"/>
      <c r="U34" s="133"/>
      <c r="V34" s="140"/>
      <c r="W34" s="148"/>
      <c r="X34" s="133"/>
      <c r="Y34" s="139"/>
      <c r="Z34" s="140"/>
    </row>
    <row r="35" spans="1:26" ht="23.25" customHeight="1" x14ac:dyDescent="0.2">
      <c r="A35" s="49" t="s">
        <v>24</v>
      </c>
      <c r="B35" s="82">
        <v>1.9648000000000001</v>
      </c>
      <c r="C35" s="50">
        <f t="shared" si="0"/>
        <v>0</v>
      </c>
      <c r="D35" s="51">
        <f t="shared" si="1"/>
        <v>0</v>
      </c>
      <c r="E35" s="80"/>
      <c r="F35" s="82">
        <v>0.20019999999999999</v>
      </c>
      <c r="G35" s="52">
        <f t="shared" si="2"/>
        <v>0</v>
      </c>
      <c r="H35" s="51">
        <f t="shared" si="3"/>
        <v>0</v>
      </c>
      <c r="I35" s="53">
        <f t="shared" si="4"/>
        <v>0</v>
      </c>
      <c r="J35" s="39"/>
      <c r="K35" s="80">
        <v>6.2</v>
      </c>
      <c r="L35" s="54"/>
      <c r="M35" s="9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26"/>
    </row>
    <row r="36" spans="1:26" ht="23.25" customHeight="1" x14ac:dyDescent="0.2">
      <c r="A36" s="49" t="s">
        <v>25</v>
      </c>
      <c r="B36" s="82">
        <v>1.9648000000000001</v>
      </c>
      <c r="C36" s="50">
        <f t="shared" si="0"/>
        <v>0</v>
      </c>
      <c r="D36" s="51">
        <f t="shared" si="1"/>
        <v>0</v>
      </c>
      <c r="E36" s="80"/>
      <c r="F36" s="82">
        <v>0.20019999999999999</v>
      </c>
      <c r="G36" s="52">
        <f t="shared" si="2"/>
        <v>0</v>
      </c>
      <c r="H36" s="51">
        <f t="shared" si="3"/>
        <v>0</v>
      </c>
      <c r="I36" s="53">
        <f t="shared" si="4"/>
        <v>0</v>
      </c>
      <c r="J36" s="39"/>
      <c r="K36" s="80">
        <v>6.2</v>
      </c>
      <c r="L36" s="54"/>
      <c r="M36" s="9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26"/>
    </row>
    <row r="37" spans="1:26" ht="23.25" customHeight="1" x14ac:dyDescent="0.2">
      <c r="A37" s="49" t="s">
        <v>26</v>
      </c>
      <c r="B37" s="82">
        <v>1.9648000000000001</v>
      </c>
      <c r="C37" s="50">
        <f t="shared" si="0"/>
        <v>0</v>
      </c>
      <c r="D37" s="51">
        <f t="shared" si="1"/>
        <v>0</v>
      </c>
      <c r="E37" s="80"/>
      <c r="F37" s="82">
        <v>0.20019999999999999</v>
      </c>
      <c r="G37" s="52">
        <f t="shared" si="2"/>
        <v>0</v>
      </c>
      <c r="H37" s="51">
        <f t="shared" si="3"/>
        <v>0</v>
      </c>
      <c r="I37" s="53">
        <f t="shared" si="4"/>
        <v>0</v>
      </c>
      <c r="J37" s="39"/>
      <c r="K37" s="80">
        <v>6.3</v>
      </c>
      <c r="L37" s="54"/>
      <c r="M37" s="9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26"/>
    </row>
    <row r="38" spans="1:26" ht="23.25" customHeight="1" x14ac:dyDescent="0.2">
      <c r="A38" s="49" t="s">
        <v>27</v>
      </c>
      <c r="B38" s="82">
        <v>1.9648000000000001</v>
      </c>
      <c r="C38" s="50">
        <f t="shared" si="0"/>
        <v>0</v>
      </c>
      <c r="D38" s="51">
        <f t="shared" si="1"/>
        <v>0</v>
      </c>
      <c r="E38" s="80"/>
      <c r="F38" s="82">
        <v>0.20019999999999999</v>
      </c>
      <c r="G38" s="52">
        <f t="shared" si="2"/>
        <v>0</v>
      </c>
      <c r="H38" s="51">
        <f t="shared" si="3"/>
        <v>0</v>
      </c>
      <c r="I38" s="53">
        <f t="shared" si="4"/>
        <v>0</v>
      </c>
      <c r="J38" s="39"/>
      <c r="K38" s="80">
        <v>6.3</v>
      </c>
      <c r="L38" s="54"/>
      <c r="M38" s="9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26"/>
    </row>
    <row r="39" spans="1:26" ht="23.25" customHeight="1" x14ac:dyDescent="0.2">
      <c r="A39" s="49" t="s">
        <v>28</v>
      </c>
      <c r="B39" s="82">
        <v>1.9648000000000001</v>
      </c>
      <c r="C39" s="50">
        <f t="shared" si="0"/>
        <v>0</v>
      </c>
      <c r="D39" s="51">
        <f t="shared" si="1"/>
        <v>0</v>
      </c>
      <c r="E39" s="80"/>
      <c r="F39" s="82">
        <v>0.20019999999999999</v>
      </c>
      <c r="G39" s="52">
        <f t="shared" si="2"/>
        <v>0</v>
      </c>
      <c r="H39" s="51">
        <f t="shared" si="3"/>
        <v>0</v>
      </c>
      <c r="I39" s="53">
        <f t="shared" si="4"/>
        <v>0</v>
      </c>
      <c r="J39" s="39"/>
      <c r="K39" s="80">
        <v>6.3</v>
      </c>
      <c r="L39" s="54"/>
      <c r="M39" s="9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26"/>
    </row>
    <row r="40" spans="1:26" ht="23.25" customHeight="1" x14ac:dyDescent="0.2">
      <c r="A40" s="49" t="s">
        <v>29</v>
      </c>
      <c r="B40" s="82">
        <v>1.9648000000000001</v>
      </c>
      <c r="C40" s="50">
        <f t="shared" si="0"/>
        <v>0</v>
      </c>
      <c r="D40" s="51">
        <f t="shared" si="1"/>
        <v>0</v>
      </c>
      <c r="E40" s="80"/>
      <c r="F40" s="82">
        <v>0.20019999999999999</v>
      </c>
      <c r="G40" s="52">
        <f t="shared" si="2"/>
        <v>0</v>
      </c>
      <c r="H40" s="51">
        <f t="shared" si="3"/>
        <v>0</v>
      </c>
      <c r="I40" s="53">
        <f t="shared" si="4"/>
        <v>0</v>
      </c>
      <c r="J40" s="39"/>
      <c r="K40" s="80">
        <v>6.3</v>
      </c>
      <c r="L40" s="54"/>
      <c r="M40" s="128" t="s">
        <v>109</v>
      </c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</row>
    <row r="41" spans="1:26" ht="23.25" customHeight="1" x14ac:dyDescent="0.2">
      <c r="A41" s="49" t="s">
        <v>30</v>
      </c>
      <c r="B41" s="82">
        <v>1.9648000000000001</v>
      </c>
      <c r="C41" s="50">
        <f t="shared" si="0"/>
        <v>0</v>
      </c>
      <c r="D41" s="51">
        <f t="shared" si="1"/>
        <v>0</v>
      </c>
      <c r="E41" s="80"/>
      <c r="F41" s="82">
        <v>0.20019999999999999</v>
      </c>
      <c r="G41" s="52">
        <f t="shared" si="2"/>
        <v>0</v>
      </c>
      <c r="H41" s="51">
        <f t="shared" si="3"/>
        <v>0</v>
      </c>
      <c r="I41" s="53">
        <f t="shared" si="4"/>
        <v>0</v>
      </c>
      <c r="J41" s="39"/>
      <c r="K41" s="80">
        <v>6.3</v>
      </c>
      <c r="L41" s="54"/>
      <c r="M41" s="141" t="s">
        <v>79</v>
      </c>
      <c r="N41" s="135" t="s">
        <v>98</v>
      </c>
      <c r="O41" s="135"/>
      <c r="P41" s="135" t="s">
        <v>93</v>
      </c>
      <c r="Q41" s="135"/>
      <c r="R41" s="135"/>
      <c r="S41" s="135" t="s">
        <v>111</v>
      </c>
      <c r="T41" s="135" t="s">
        <v>81</v>
      </c>
      <c r="U41" s="135"/>
      <c r="V41" s="135"/>
      <c r="W41" s="135"/>
      <c r="X41" s="135" t="s">
        <v>93</v>
      </c>
      <c r="Y41" s="135"/>
      <c r="Z41" s="137"/>
    </row>
    <row r="42" spans="1:26" ht="23.25" customHeight="1" x14ac:dyDescent="0.2">
      <c r="A42" s="49" t="s">
        <v>31</v>
      </c>
      <c r="B42" s="82">
        <v>1.9648000000000001</v>
      </c>
      <c r="C42" s="50">
        <f t="shared" si="0"/>
        <v>0</v>
      </c>
      <c r="D42" s="51">
        <f t="shared" si="1"/>
        <v>0</v>
      </c>
      <c r="E42" s="80"/>
      <c r="F42" s="82">
        <v>0.20019999999999999</v>
      </c>
      <c r="G42" s="52">
        <f t="shared" si="2"/>
        <v>0</v>
      </c>
      <c r="H42" s="51">
        <f t="shared" si="3"/>
        <v>0</v>
      </c>
      <c r="I42" s="53">
        <f t="shared" si="4"/>
        <v>0</v>
      </c>
      <c r="J42" s="39"/>
      <c r="K42" s="80">
        <v>6.3</v>
      </c>
      <c r="L42" s="54"/>
      <c r="M42" s="132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8"/>
    </row>
    <row r="43" spans="1:26" ht="22.5" customHeight="1" x14ac:dyDescent="0.2">
      <c r="A43" s="174" t="s">
        <v>70</v>
      </c>
      <c r="B43" s="174"/>
      <c r="C43" s="174"/>
      <c r="D43" s="39">
        <f>SUM(D18:D42)</f>
        <v>0</v>
      </c>
      <c r="E43" s="39"/>
      <c r="F43" s="55"/>
      <c r="G43" s="39"/>
      <c r="H43" s="39">
        <f>SUM(H18:H42)</f>
        <v>0</v>
      </c>
      <c r="I43" s="53">
        <f>IF(AND(H43=0,D43=0),0,H43/D43)</f>
        <v>0</v>
      </c>
      <c r="J43" s="39"/>
      <c r="K43" s="39"/>
      <c r="L43" s="54"/>
      <c r="M43" s="132" t="s">
        <v>80</v>
      </c>
      <c r="N43" s="136" t="s">
        <v>99</v>
      </c>
      <c r="O43" s="136"/>
      <c r="P43" s="136" t="s">
        <v>110</v>
      </c>
      <c r="Q43" s="136"/>
      <c r="R43" s="136"/>
      <c r="S43" s="136"/>
      <c r="T43" s="136"/>
      <c r="U43" s="136"/>
      <c r="V43" s="136"/>
      <c r="W43" s="136"/>
      <c r="X43" s="136" t="s">
        <v>110</v>
      </c>
      <c r="Y43" s="136"/>
      <c r="Z43" s="138"/>
    </row>
    <row r="44" spans="1:26" ht="22.5" customHeight="1" x14ac:dyDescent="0.2">
      <c r="A44" s="178" t="s">
        <v>71</v>
      </c>
      <c r="B44" s="178"/>
      <c r="C44" s="178"/>
      <c r="D44" s="39"/>
      <c r="E44" s="39"/>
      <c r="F44" s="55"/>
      <c r="G44" s="39"/>
      <c r="H44" s="39"/>
      <c r="I44" s="39"/>
      <c r="J44" s="39"/>
      <c r="K44" s="39"/>
      <c r="L44" s="54"/>
      <c r="M44" s="133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</row>
    <row r="45" spans="1:26" ht="22.5" customHeight="1" x14ac:dyDescent="0.2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126"/>
      <c r="O45" s="142"/>
      <c r="P45" s="126"/>
      <c r="Q45" s="127"/>
      <c r="R45" s="142"/>
      <c r="S45" s="7"/>
      <c r="T45" s="126"/>
      <c r="U45" s="127"/>
      <c r="V45" s="127"/>
      <c r="W45" s="142"/>
      <c r="X45" s="126"/>
      <c r="Y45" s="127"/>
      <c r="Z45" s="127"/>
    </row>
    <row r="46" spans="1:26" ht="22.5" customHeight="1" x14ac:dyDescent="0.2">
      <c r="A46" s="169" t="s">
        <v>72</v>
      </c>
      <c r="B46" s="169"/>
      <c r="C46" s="169"/>
      <c r="D46" s="169"/>
      <c r="E46" s="169"/>
      <c r="F46" s="169"/>
      <c r="G46" s="168" t="s">
        <v>73</v>
      </c>
      <c r="H46" s="168"/>
      <c r="I46" s="168"/>
      <c r="J46" s="168"/>
      <c r="K46" s="168"/>
      <c r="L46" s="168"/>
      <c r="M46" s="9"/>
      <c r="N46" s="126"/>
      <c r="O46" s="142"/>
      <c r="P46" s="126"/>
      <c r="Q46" s="127"/>
      <c r="R46" s="142"/>
      <c r="S46" s="7"/>
      <c r="T46" s="126"/>
      <c r="U46" s="127"/>
      <c r="V46" s="127"/>
      <c r="W46" s="142"/>
      <c r="X46" s="126"/>
      <c r="Y46" s="127"/>
      <c r="Z46" s="127"/>
    </row>
    <row r="47" spans="1:26" ht="22.5" customHeight="1" x14ac:dyDescent="0.2">
      <c r="A47" s="85" t="s">
        <v>383</v>
      </c>
      <c r="B47" s="85"/>
      <c r="C47" s="85"/>
      <c r="D47" s="169" t="s">
        <v>74</v>
      </c>
      <c r="E47" s="169"/>
      <c r="F47" s="169"/>
      <c r="G47" s="57"/>
      <c r="H47" s="57"/>
      <c r="I47" s="57"/>
      <c r="J47" s="57"/>
      <c r="K47" s="57"/>
      <c r="L47" s="57"/>
      <c r="M47" s="9"/>
      <c r="N47" s="126"/>
      <c r="O47" s="142"/>
      <c r="P47" s="126"/>
      <c r="Q47" s="127"/>
      <c r="R47" s="142"/>
      <c r="S47" s="7"/>
      <c r="T47" s="126"/>
      <c r="U47" s="127"/>
      <c r="V47" s="127"/>
      <c r="W47" s="142"/>
      <c r="X47" s="126"/>
      <c r="Y47" s="127"/>
      <c r="Z47" s="127"/>
    </row>
    <row r="48" spans="1:26" ht="22.5" customHeight="1" x14ac:dyDescent="0.2">
      <c r="A48" s="89" t="s">
        <v>75</v>
      </c>
      <c r="B48" s="89"/>
      <c r="C48" s="89"/>
      <c r="D48" s="89" t="s">
        <v>76</v>
      </c>
      <c r="E48" s="89"/>
      <c r="F48" s="89"/>
      <c r="G48" s="56"/>
      <c r="H48" s="56"/>
      <c r="I48" s="56"/>
      <c r="J48" s="56"/>
      <c r="K48" s="56"/>
      <c r="L48" s="56"/>
    </row>
    <row r="49" spans="1:23" ht="22.5" customHeight="1" x14ac:dyDescent="0.2">
      <c r="A49" s="85" t="s">
        <v>384</v>
      </c>
      <c r="B49" s="85"/>
      <c r="C49" s="85"/>
      <c r="D49" s="169" t="s">
        <v>74</v>
      </c>
      <c r="E49" s="169"/>
      <c r="F49" s="169"/>
      <c r="G49" s="56"/>
      <c r="H49" s="169" t="s">
        <v>191</v>
      </c>
      <c r="I49" s="169"/>
      <c r="J49" s="169"/>
      <c r="K49" s="169" t="s">
        <v>77</v>
      </c>
      <c r="L49" s="169"/>
      <c r="N49" s="91" t="s">
        <v>150</v>
      </c>
      <c r="O49" s="91"/>
      <c r="P49" s="91"/>
      <c r="Q49" s="90" t="s">
        <v>382</v>
      </c>
      <c r="R49" s="90"/>
      <c r="S49" s="90"/>
      <c r="T49" s="90"/>
      <c r="U49" s="90"/>
      <c r="V49" s="90"/>
      <c r="W49" s="1"/>
    </row>
    <row r="50" spans="1:23" ht="22.5" customHeight="1" x14ac:dyDescent="0.2">
      <c r="A50" s="89" t="s">
        <v>75</v>
      </c>
      <c r="B50" s="89"/>
      <c r="C50" s="89"/>
      <c r="D50" s="89" t="s">
        <v>76</v>
      </c>
      <c r="E50" s="89"/>
      <c r="F50" s="89"/>
      <c r="G50" s="59"/>
      <c r="H50" s="89" t="s">
        <v>75</v>
      </c>
      <c r="I50" s="89"/>
      <c r="J50" s="89"/>
      <c r="K50" s="89" t="s">
        <v>76</v>
      </c>
      <c r="L50" s="89"/>
      <c r="S50" s="86" t="s">
        <v>76</v>
      </c>
      <c r="T50" s="86"/>
    </row>
    <row r="51" spans="1:23" ht="20.100000000000001" customHeight="1" x14ac:dyDescent="0.2">
      <c r="A51" s="85" t="s">
        <v>381</v>
      </c>
      <c r="B51" s="85"/>
      <c r="C51" s="85"/>
      <c r="D51" s="169" t="s">
        <v>74</v>
      </c>
      <c r="E51" s="169"/>
      <c r="F51" s="169"/>
      <c r="G51" s="56"/>
      <c r="H51" s="56"/>
      <c r="I51" s="56"/>
      <c r="J51" s="56"/>
      <c r="K51" s="56"/>
      <c r="L51" s="56"/>
    </row>
    <row r="52" spans="1:23" ht="20.100000000000001" customHeight="1" x14ac:dyDescent="0.2">
      <c r="A52" s="89" t="s">
        <v>75</v>
      </c>
      <c r="B52" s="89"/>
      <c r="C52" s="89"/>
      <c r="D52" s="182" t="s">
        <v>76</v>
      </c>
      <c r="E52" s="182"/>
      <c r="F52" s="182"/>
      <c r="G52" s="64"/>
      <c r="H52" s="64"/>
      <c r="I52" s="65"/>
      <c r="J52" s="65"/>
      <c r="K52" s="65"/>
      <c r="L52" s="65"/>
    </row>
  </sheetData>
  <mergeCells count="258">
    <mergeCell ref="G1:H2"/>
    <mergeCell ref="A9:L9"/>
    <mergeCell ref="G46:L46"/>
    <mergeCell ref="G3:H4"/>
    <mergeCell ref="I3:L4"/>
    <mergeCell ref="A1:F1"/>
    <mergeCell ref="A2:F2"/>
    <mergeCell ref="A3:F3"/>
    <mergeCell ref="A4:F4"/>
    <mergeCell ref="A5:F5"/>
    <mergeCell ref="A6:F6"/>
    <mergeCell ref="F14:G14"/>
    <mergeCell ref="F15:G15"/>
    <mergeCell ref="A11:D11"/>
    <mergeCell ref="E11:H11"/>
    <mergeCell ref="A10:D10"/>
    <mergeCell ref="E10:G10"/>
    <mergeCell ref="A43:C43"/>
    <mergeCell ref="E16:E17"/>
    <mergeCell ref="B15:C15"/>
    <mergeCell ref="D15:E15"/>
    <mergeCell ref="B13:C13"/>
    <mergeCell ref="A46:F46"/>
    <mergeCell ref="A12:L12"/>
    <mergeCell ref="A51:C51"/>
    <mergeCell ref="A52:C52"/>
    <mergeCell ref="D52:F52"/>
    <mergeCell ref="D51:F51"/>
    <mergeCell ref="A44:C44"/>
    <mergeCell ref="D47:F47"/>
    <mergeCell ref="H49:J49"/>
    <mergeCell ref="K49:L49"/>
    <mergeCell ref="A7:L7"/>
    <mergeCell ref="F13:G13"/>
    <mergeCell ref="I11:L11"/>
    <mergeCell ref="B14:C14"/>
    <mergeCell ref="D14:E14"/>
    <mergeCell ref="A8:L8"/>
    <mergeCell ref="H50:J50"/>
    <mergeCell ref="K50:L50"/>
    <mergeCell ref="D49:F49"/>
    <mergeCell ref="A48:C48"/>
    <mergeCell ref="A49:C49"/>
    <mergeCell ref="A50:C50"/>
    <mergeCell ref="D50:F50"/>
    <mergeCell ref="D48:F48"/>
    <mergeCell ref="A47:C47"/>
    <mergeCell ref="D13:E13"/>
    <mergeCell ref="H10:L10"/>
    <mergeCell ref="J16:J17"/>
    <mergeCell ref="K16:K17"/>
    <mergeCell ref="A13:A17"/>
    <mergeCell ref="N10:O10"/>
    <mergeCell ref="N11:O11"/>
    <mergeCell ref="P7:Q7"/>
    <mergeCell ref="P8:Q8"/>
    <mergeCell ref="P9:Q9"/>
    <mergeCell ref="P10:Q10"/>
    <mergeCell ref="N8:O8"/>
    <mergeCell ref="N14:O14"/>
    <mergeCell ref="N15:O15"/>
    <mergeCell ref="N16:O16"/>
    <mergeCell ref="N12:O12"/>
    <mergeCell ref="N13:O13"/>
    <mergeCell ref="I13:I17"/>
    <mergeCell ref="J13:K13"/>
    <mergeCell ref="J14:K14"/>
    <mergeCell ref="J15:K15"/>
    <mergeCell ref="N9:O9"/>
    <mergeCell ref="P16:Q16"/>
    <mergeCell ref="M17:Z17"/>
    <mergeCell ref="X7:Z7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M31:M32"/>
    <mergeCell ref="T33:U33"/>
    <mergeCell ref="R31:S31"/>
    <mergeCell ref="R32:S32"/>
    <mergeCell ref="N31:O32"/>
    <mergeCell ref="N33:O34"/>
    <mergeCell ref="P31:Q31"/>
    <mergeCell ref="P32:Q32"/>
    <mergeCell ref="P33:Q33"/>
    <mergeCell ref="P34:Q34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X8:Z8"/>
    <mergeCell ref="R16:S16"/>
    <mergeCell ref="V15:W15"/>
    <mergeCell ref="V16:W16"/>
    <mergeCell ref="T16:U16"/>
    <mergeCell ref="T7:U7"/>
    <mergeCell ref="N7:O7"/>
    <mergeCell ref="V7:W7"/>
    <mergeCell ref="P11:Q11"/>
    <mergeCell ref="R7:S7"/>
    <mergeCell ref="R8:S8"/>
    <mergeCell ref="R9:S9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V8:W8"/>
    <mergeCell ref="V9:W9"/>
    <mergeCell ref="R10:S10"/>
    <mergeCell ref="T8:U8"/>
    <mergeCell ref="T9:U9"/>
    <mergeCell ref="T10:U10"/>
    <mergeCell ref="W28:Z28"/>
    <mergeCell ref="T24:V24"/>
    <mergeCell ref="W22:Z22"/>
    <mergeCell ref="T20:V21"/>
    <mergeCell ref="Q21:S21"/>
    <mergeCell ref="W27:Z27"/>
    <mergeCell ref="X9:Z9"/>
    <mergeCell ref="X10:Z10"/>
    <mergeCell ref="X11:Z11"/>
    <mergeCell ref="X12:Z12"/>
    <mergeCell ref="X13:Z13"/>
    <mergeCell ref="X14:Z14"/>
    <mergeCell ref="X15:Z15"/>
    <mergeCell ref="X16:Z16"/>
    <mergeCell ref="V14:W14"/>
    <mergeCell ref="V11:W11"/>
    <mergeCell ref="V12:W12"/>
    <mergeCell ref="V13:W13"/>
    <mergeCell ref="V10:W10"/>
    <mergeCell ref="T26:V26"/>
    <mergeCell ref="N24:P24"/>
    <mergeCell ref="Q24:S24"/>
    <mergeCell ref="W26:Z26"/>
    <mergeCell ref="W23:Z23"/>
    <mergeCell ref="W24:Z24"/>
    <mergeCell ref="N22:P22"/>
    <mergeCell ref="M18:M19"/>
    <mergeCell ref="M20:M21"/>
    <mergeCell ref="Q22:S22"/>
    <mergeCell ref="T22:V22"/>
    <mergeCell ref="Q18:S18"/>
    <mergeCell ref="N20:P21"/>
    <mergeCell ref="T18:V19"/>
    <mergeCell ref="Q19:S19"/>
    <mergeCell ref="Q20:S20"/>
    <mergeCell ref="T11:U11"/>
    <mergeCell ref="T12:U12"/>
    <mergeCell ref="T13:U13"/>
    <mergeCell ref="N18:P19"/>
    <mergeCell ref="N23:P23"/>
    <mergeCell ref="N27:P27"/>
    <mergeCell ref="Q27:S27"/>
    <mergeCell ref="T27:V27"/>
    <mergeCell ref="V37:X37"/>
    <mergeCell ref="R34:S34"/>
    <mergeCell ref="T34:U34"/>
    <mergeCell ref="V34:X34"/>
    <mergeCell ref="Q26:S26"/>
    <mergeCell ref="N28:P28"/>
    <mergeCell ref="Q28:S28"/>
    <mergeCell ref="T28:V28"/>
    <mergeCell ref="N26:P26"/>
    <mergeCell ref="N25:P25"/>
    <mergeCell ref="Q25:S25"/>
    <mergeCell ref="T25:V25"/>
    <mergeCell ref="W25:Z25"/>
    <mergeCell ref="Q23:S23"/>
    <mergeCell ref="T23:V23"/>
    <mergeCell ref="W18:Z21"/>
    <mergeCell ref="Y37:Z37"/>
    <mergeCell ref="V38:X38"/>
    <mergeCell ref="Y38:Z38"/>
    <mergeCell ref="Y35:Z35"/>
    <mergeCell ref="N36:O36"/>
    <mergeCell ref="P36:Q36"/>
    <mergeCell ref="R36:S36"/>
    <mergeCell ref="T36:U36"/>
    <mergeCell ref="V36:X36"/>
    <mergeCell ref="Y36:Z36"/>
    <mergeCell ref="N35:O35"/>
    <mergeCell ref="P35:Q35"/>
    <mergeCell ref="R35:S35"/>
    <mergeCell ref="T35:U35"/>
    <mergeCell ref="V35:X35"/>
    <mergeCell ref="N37:O37"/>
    <mergeCell ref="P37:Q37"/>
    <mergeCell ref="R37:S37"/>
    <mergeCell ref="T37:U37"/>
    <mergeCell ref="N38:O38"/>
    <mergeCell ref="P38:Q38"/>
    <mergeCell ref="R38:S38"/>
    <mergeCell ref="T38:U38"/>
    <mergeCell ref="T47:W47"/>
    <mergeCell ref="N43:O44"/>
    <mergeCell ref="P43:R44"/>
    <mergeCell ref="R39:S39"/>
    <mergeCell ref="T39:U39"/>
    <mergeCell ref="V39:X39"/>
    <mergeCell ref="Y39:Z39"/>
    <mergeCell ref="S41:S44"/>
    <mergeCell ref="T41:W44"/>
    <mergeCell ref="X41:Z42"/>
    <mergeCell ref="X43:Z44"/>
    <mergeCell ref="I1:L2"/>
    <mergeCell ref="G5:H6"/>
    <mergeCell ref="I5:L6"/>
    <mergeCell ref="S50:T50"/>
    <mergeCell ref="N39:O39"/>
    <mergeCell ref="P39:Q39"/>
    <mergeCell ref="N41:O42"/>
    <mergeCell ref="P41:R42"/>
    <mergeCell ref="M40:Z40"/>
    <mergeCell ref="M41:M42"/>
    <mergeCell ref="Q49:V49"/>
    <mergeCell ref="N49:P49"/>
    <mergeCell ref="P45:R45"/>
    <mergeCell ref="P46:R46"/>
    <mergeCell ref="P47:R47"/>
    <mergeCell ref="N45:O45"/>
    <mergeCell ref="N46:O46"/>
    <mergeCell ref="X45:Z45"/>
    <mergeCell ref="X46:Z46"/>
    <mergeCell ref="X47:Z47"/>
    <mergeCell ref="M43:M44"/>
    <mergeCell ref="N47:O47"/>
    <mergeCell ref="T45:W45"/>
    <mergeCell ref="T46:W46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Z52"/>
  <sheetViews>
    <sheetView view="pageBreakPreview" topLeftCell="A17" zoomScale="75" zoomScaleNormal="50" zoomScaleSheetLayoutView="75" workbookViewId="0">
      <selection activeCell="K18" sqref="K18:K42"/>
    </sheetView>
  </sheetViews>
  <sheetFormatPr defaultRowHeight="18.75" x14ac:dyDescent="0.2"/>
  <cols>
    <col min="1" max="1" width="11.140625" style="2" customWidth="1"/>
    <col min="2" max="2" width="13.42578125" style="2" customWidth="1"/>
    <col min="3" max="3" width="12.140625" style="2" customWidth="1"/>
    <col min="4" max="4" width="14" style="2" customWidth="1"/>
    <col min="5" max="5" width="5.42578125" style="2" customWidth="1"/>
    <col min="6" max="6" width="13.85546875" style="2" customWidth="1"/>
    <col min="7" max="7" width="12.85546875" style="2" customWidth="1"/>
    <col min="8" max="8" width="18.5703125" style="2" customWidth="1"/>
    <col min="9" max="9" width="8.28515625" style="2" customWidth="1"/>
    <col min="10" max="11" width="8.85546875" style="2" customWidth="1"/>
    <col min="12" max="12" width="17" style="2" customWidth="1"/>
    <col min="13" max="26" width="10.28515625" style="2" customWidth="1"/>
    <col min="27" max="16384" width="9.140625" style="2"/>
  </cols>
  <sheetData>
    <row r="1" spans="1:26" ht="21.75" customHeight="1" x14ac:dyDescent="0.2">
      <c r="A1" s="103" t="s">
        <v>157</v>
      </c>
      <c r="B1" s="103"/>
      <c r="C1" s="103"/>
      <c r="D1" s="103"/>
      <c r="E1" s="103"/>
      <c r="F1" s="103"/>
      <c r="G1" s="107" t="s">
        <v>154</v>
      </c>
      <c r="H1" s="107"/>
      <c r="I1" s="103" t="s">
        <v>160</v>
      </c>
      <c r="J1" s="103"/>
      <c r="K1" s="103"/>
      <c r="L1" s="103"/>
      <c r="M1" s="128" t="s">
        <v>96</v>
      </c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ht="21.75" customHeight="1" x14ac:dyDescent="0.2">
      <c r="A2" s="105" t="s">
        <v>45</v>
      </c>
      <c r="B2" s="105"/>
      <c r="C2" s="105"/>
      <c r="D2" s="105"/>
      <c r="E2" s="105"/>
      <c r="F2" s="105"/>
      <c r="G2" s="107"/>
      <c r="H2" s="107"/>
      <c r="I2" s="103"/>
      <c r="J2" s="103"/>
      <c r="K2" s="103"/>
      <c r="L2" s="103"/>
      <c r="M2" s="128" t="s">
        <v>78</v>
      </c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21.75" customHeight="1" x14ac:dyDescent="0.2">
      <c r="A3" s="103" t="s">
        <v>158</v>
      </c>
      <c r="B3" s="104"/>
      <c r="C3" s="104"/>
      <c r="D3" s="104"/>
      <c r="E3" s="104"/>
      <c r="F3" s="104"/>
      <c r="G3" s="107" t="s">
        <v>155</v>
      </c>
      <c r="H3" s="107"/>
      <c r="I3" s="103" t="s">
        <v>208</v>
      </c>
      <c r="J3" s="103"/>
      <c r="K3" s="103"/>
      <c r="L3" s="103"/>
      <c r="M3" s="141" t="s">
        <v>79</v>
      </c>
      <c r="N3" s="137" t="s">
        <v>81</v>
      </c>
      <c r="O3" s="141"/>
      <c r="P3" s="137" t="s">
        <v>65</v>
      </c>
      <c r="Q3" s="141"/>
      <c r="R3" s="137" t="s">
        <v>82</v>
      </c>
      <c r="S3" s="141"/>
      <c r="T3" s="137" t="s">
        <v>85</v>
      </c>
      <c r="U3" s="141"/>
      <c r="V3" s="137" t="s">
        <v>87</v>
      </c>
      <c r="W3" s="141"/>
      <c r="X3" s="144" t="s">
        <v>91</v>
      </c>
      <c r="Y3" s="145"/>
      <c r="Z3" s="145"/>
    </row>
    <row r="4" spans="1:26" ht="29.25" customHeight="1" x14ac:dyDescent="0.2">
      <c r="A4" s="105" t="s">
        <v>46</v>
      </c>
      <c r="B4" s="105"/>
      <c r="C4" s="105"/>
      <c r="D4" s="105"/>
      <c r="E4" s="105"/>
      <c r="F4" s="105"/>
      <c r="G4" s="107"/>
      <c r="H4" s="107"/>
      <c r="I4" s="103"/>
      <c r="J4" s="103"/>
      <c r="K4" s="103"/>
      <c r="L4" s="103"/>
      <c r="M4" s="132"/>
      <c r="N4" s="138"/>
      <c r="O4" s="132"/>
      <c r="P4" s="138"/>
      <c r="Q4" s="132"/>
      <c r="R4" s="138" t="s">
        <v>83</v>
      </c>
      <c r="S4" s="132"/>
      <c r="T4" s="138" t="s">
        <v>86</v>
      </c>
      <c r="U4" s="132"/>
      <c r="V4" s="138" t="s">
        <v>88</v>
      </c>
      <c r="W4" s="132"/>
      <c r="X4" s="144"/>
      <c r="Y4" s="145"/>
      <c r="Z4" s="145"/>
    </row>
    <row r="5" spans="1:26" ht="21.75" customHeight="1" x14ac:dyDescent="0.2">
      <c r="A5" s="103" t="s">
        <v>185</v>
      </c>
      <c r="B5" s="104"/>
      <c r="C5" s="104"/>
      <c r="D5" s="104"/>
      <c r="E5" s="104"/>
      <c r="F5" s="104"/>
      <c r="G5" s="107" t="s">
        <v>156</v>
      </c>
      <c r="H5" s="107"/>
      <c r="I5" s="103" t="s">
        <v>247</v>
      </c>
      <c r="J5" s="103"/>
      <c r="K5" s="103"/>
      <c r="L5" s="103"/>
      <c r="M5" s="132" t="s">
        <v>80</v>
      </c>
      <c r="N5" s="138"/>
      <c r="O5" s="132"/>
      <c r="P5" s="138" t="s">
        <v>190</v>
      </c>
      <c r="Q5" s="132"/>
      <c r="R5" s="146" t="s">
        <v>84</v>
      </c>
      <c r="S5" s="147"/>
      <c r="T5" s="146" t="s">
        <v>84</v>
      </c>
      <c r="U5" s="147"/>
      <c r="V5" s="138" t="s">
        <v>89</v>
      </c>
      <c r="W5" s="132"/>
      <c r="X5" s="144"/>
      <c r="Y5" s="145"/>
      <c r="Z5" s="145"/>
    </row>
    <row r="6" spans="1:26" ht="30" customHeight="1" x14ac:dyDescent="0.2">
      <c r="A6" s="105" t="s">
        <v>47</v>
      </c>
      <c r="B6" s="105"/>
      <c r="C6" s="105"/>
      <c r="D6" s="105"/>
      <c r="E6" s="105"/>
      <c r="F6" s="105"/>
      <c r="G6" s="107"/>
      <c r="H6" s="107"/>
      <c r="I6" s="103"/>
      <c r="J6" s="103"/>
      <c r="K6" s="103"/>
      <c r="L6" s="103"/>
      <c r="M6" s="133"/>
      <c r="N6" s="140"/>
      <c r="O6" s="133"/>
      <c r="P6" s="140"/>
      <c r="Q6" s="133"/>
      <c r="R6" s="140"/>
      <c r="S6" s="133"/>
      <c r="T6" s="140"/>
      <c r="U6" s="133"/>
      <c r="V6" s="140" t="s">
        <v>90</v>
      </c>
      <c r="W6" s="133"/>
      <c r="X6" s="144"/>
      <c r="Y6" s="145"/>
      <c r="Z6" s="145"/>
    </row>
    <row r="7" spans="1:26" ht="21.75" customHeight="1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9"/>
      <c r="N7" s="126"/>
      <c r="O7" s="142"/>
      <c r="P7" s="126"/>
      <c r="Q7" s="142"/>
      <c r="R7" s="126"/>
      <c r="S7" s="142"/>
      <c r="T7" s="126"/>
      <c r="U7" s="142"/>
      <c r="V7" s="126"/>
      <c r="W7" s="142"/>
      <c r="X7" s="126"/>
      <c r="Y7" s="127"/>
      <c r="Z7" s="127"/>
    </row>
    <row r="8" spans="1:26" ht="22.5" customHeight="1" x14ac:dyDescent="0.2">
      <c r="A8" s="131" t="s">
        <v>48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9"/>
      <c r="N8" s="126"/>
      <c r="O8" s="142"/>
      <c r="P8" s="126"/>
      <c r="Q8" s="142"/>
      <c r="R8" s="126"/>
      <c r="S8" s="142"/>
      <c r="T8" s="126"/>
      <c r="U8" s="142"/>
      <c r="V8" s="126"/>
      <c r="W8" s="142"/>
      <c r="X8" s="126"/>
      <c r="Y8" s="127"/>
      <c r="Z8" s="127"/>
    </row>
    <row r="9" spans="1:26" ht="22.5" customHeight="1" x14ac:dyDescent="0.2">
      <c r="A9" s="120" t="s">
        <v>49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9"/>
      <c r="N9" s="126"/>
      <c r="O9" s="142"/>
      <c r="P9" s="126"/>
      <c r="Q9" s="142"/>
      <c r="R9" s="126"/>
      <c r="S9" s="142"/>
      <c r="T9" s="126"/>
      <c r="U9" s="142"/>
      <c r="V9" s="126"/>
      <c r="W9" s="142"/>
      <c r="X9" s="126"/>
      <c r="Y9" s="127"/>
      <c r="Z9" s="127"/>
    </row>
    <row r="10" spans="1:26" ht="22.5" customHeight="1" x14ac:dyDescent="0.2">
      <c r="A10" s="117" t="s">
        <v>112</v>
      </c>
      <c r="B10" s="117"/>
      <c r="C10" s="117"/>
      <c r="D10" s="117"/>
      <c r="E10" s="125" t="s">
        <v>378</v>
      </c>
      <c r="F10" s="125"/>
      <c r="G10" s="125"/>
      <c r="H10" s="106" t="s">
        <v>379</v>
      </c>
      <c r="I10" s="106"/>
      <c r="J10" s="106"/>
      <c r="K10" s="106"/>
      <c r="L10" s="106"/>
      <c r="M10" s="9"/>
      <c r="N10" s="126"/>
      <c r="O10" s="142"/>
      <c r="P10" s="126"/>
      <c r="Q10" s="142"/>
      <c r="R10" s="126"/>
      <c r="S10" s="142"/>
      <c r="T10" s="126"/>
      <c r="U10" s="142"/>
      <c r="V10" s="126"/>
      <c r="W10" s="142"/>
      <c r="X10" s="126"/>
      <c r="Y10" s="127"/>
      <c r="Z10" s="127"/>
    </row>
    <row r="11" spans="1:26" ht="22.5" customHeight="1" x14ac:dyDescent="0.2">
      <c r="A11" s="117" t="s">
        <v>113</v>
      </c>
      <c r="B11" s="117"/>
      <c r="C11" s="117"/>
      <c r="D11" s="117"/>
      <c r="E11" s="124" t="s">
        <v>232</v>
      </c>
      <c r="F11" s="124"/>
      <c r="G11" s="124"/>
      <c r="H11" s="124"/>
      <c r="I11" s="106" t="s">
        <v>114</v>
      </c>
      <c r="J11" s="106"/>
      <c r="K11" s="106"/>
      <c r="L11" s="106"/>
      <c r="M11" s="9"/>
      <c r="N11" s="126"/>
      <c r="O11" s="142"/>
      <c r="P11" s="126"/>
      <c r="Q11" s="142"/>
      <c r="R11" s="126"/>
      <c r="S11" s="142"/>
      <c r="T11" s="126"/>
      <c r="U11" s="142"/>
      <c r="V11" s="126"/>
      <c r="W11" s="142"/>
      <c r="X11" s="126"/>
      <c r="Y11" s="127"/>
      <c r="Z11" s="127"/>
    </row>
    <row r="12" spans="1:26" ht="21.75" customHeight="1" x14ac:dyDescent="0.2">
      <c r="A12" s="187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87"/>
      <c r="M12" s="9"/>
      <c r="N12" s="126"/>
      <c r="O12" s="142"/>
      <c r="P12" s="126"/>
      <c r="Q12" s="142"/>
      <c r="R12" s="126"/>
      <c r="S12" s="142"/>
      <c r="T12" s="126"/>
      <c r="U12" s="142"/>
      <c r="V12" s="126"/>
      <c r="W12" s="142"/>
      <c r="X12" s="126"/>
      <c r="Y12" s="127"/>
      <c r="Z12" s="127"/>
    </row>
    <row r="13" spans="1:26" ht="21.75" customHeight="1" x14ac:dyDescent="0.2">
      <c r="A13" s="158" t="s">
        <v>50</v>
      </c>
      <c r="B13" s="167" t="s">
        <v>56</v>
      </c>
      <c r="C13" s="167"/>
      <c r="D13" s="172" t="s">
        <v>263</v>
      </c>
      <c r="E13" s="173"/>
      <c r="F13" s="166" t="s">
        <v>59</v>
      </c>
      <c r="G13" s="167"/>
      <c r="H13" s="40" t="s">
        <v>263</v>
      </c>
      <c r="I13" s="175" t="s">
        <v>5</v>
      </c>
      <c r="J13" s="166" t="s">
        <v>60</v>
      </c>
      <c r="K13" s="167"/>
      <c r="L13" s="45" t="s">
        <v>65</v>
      </c>
      <c r="M13" s="9"/>
      <c r="N13" s="126"/>
      <c r="O13" s="142"/>
      <c r="P13" s="126"/>
      <c r="Q13" s="142"/>
      <c r="R13" s="126"/>
      <c r="S13" s="142"/>
      <c r="T13" s="126"/>
      <c r="U13" s="142"/>
      <c r="V13" s="126"/>
      <c r="W13" s="142"/>
      <c r="X13" s="126"/>
      <c r="Y13" s="127"/>
      <c r="Z13" s="127"/>
    </row>
    <row r="14" spans="1:26" ht="21.75" customHeight="1" x14ac:dyDescent="0.2">
      <c r="A14" s="159"/>
      <c r="B14" s="171" t="s">
        <v>57</v>
      </c>
      <c r="C14" s="171"/>
      <c r="D14" s="179" t="s">
        <v>272</v>
      </c>
      <c r="E14" s="180"/>
      <c r="F14" s="170" t="s">
        <v>57</v>
      </c>
      <c r="G14" s="171"/>
      <c r="H14" s="42" t="s">
        <v>272</v>
      </c>
      <c r="I14" s="176"/>
      <c r="J14" s="170" t="s">
        <v>61</v>
      </c>
      <c r="K14" s="171"/>
      <c r="L14" s="72" t="s">
        <v>66</v>
      </c>
      <c r="M14" s="9"/>
      <c r="N14" s="126"/>
      <c r="O14" s="142"/>
      <c r="P14" s="126"/>
      <c r="Q14" s="142"/>
      <c r="R14" s="126"/>
      <c r="S14" s="142"/>
      <c r="T14" s="126"/>
      <c r="U14" s="142"/>
      <c r="V14" s="126"/>
      <c r="W14" s="142"/>
      <c r="X14" s="126"/>
      <c r="Y14" s="127"/>
      <c r="Z14" s="127"/>
    </row>
    <row r="15" spans="1:26" ht="21.75" customHeight="1" x14ac:dyDescent="0.2">
      <c r="A15" s="159"/>
      <c r="B15" s="163" t="s">
        <v>58</v>
      </c>
      <c r="C15" s="163"/>
      <c r="D15" s="164">
        <v>7200</v>
      </c>
      <c r="E15" s="165"/>
      <c r="F15" s="162" t="s">
        <v>58</v>
      </c>
      <c r="G15" s="163"/>
      <c r="H15" s="43">
        <v>7200</v>
      </c>
      <c r="I15" s="176"/>
      <c r="J15" s="162" t="s">
        <v>62</v>
      </c>
      <c r="K15" s="163"/>
      <c r="L15" s="72" t="s">
        <v>67</v>
      </c>
      <c r="M15" s="9"/>
      <c r="N15" s="126"/>
      <c r="O15" s="142"/>
      <c r="P15" s="126"/>
      <c r="Q15" s="142"/>
      <c r="R15" s="126"/>
      <c r="S15" s="142"/>
      <c r="T15" s="126"/>
      <c r="U15" s="142"/>
      <c r="V15" s="126"/>
      <c r="W15" s="142"/>
      <c r="X15" s="126"/>
      <c r="Y15" s="127"/>
      <c r="Z15" s="127"/>
    </row>
    <row r="16" spans="1:26" ht="21.75" customHeight="1" x14ac:dyDescent="0.2">
      <c r="A16" s="159"/>
      <c r="B16" s="73" t="s">
        <v>51</v>
      </c>
      <c r="C16" s="44" t="s">
        <v>53</v>
      </c>
      <c r="D16" s="44" t="s">
        <v>54</v>
      </c>
      <c r="E16" s="118"/>
      <c r="F16" s="44" t="s">
        <v>51</v>
      </c>
      <c r="G16" s="44" t="s">
        <v>53</v>
      </c>
      <c r="H16" s="45" t="s">
        <v>54</v>
      </c>
      <c r="I16" s="176"/>
      <c r="J16" s="118" t="s">
        <v>63</v>
      </c>
      <c r="K16" s="118" t="s">
        <v>64</v>
      </c>
      <c r="L16" s="72" t="s">
        <v>68</v>
      </c>
      <c r="M16" s="9"/>
      <c r="N16" s="126"/>
      <c r="O16" s="142"/>
      <c r="P16" s="126"/>
      <c r="Q16" s="142"/>
      <c r="R16" s="126"/>
      <c r="S16" s="142"/>
      <c r="T16" s="126"/>
      <c r="U16" s="142"/>
      <c r="V16" s="126"/>
      <c r="W16" s="142"/>
      <c r="X16" s="126"/>
      <c r="Y16" s="127"/>
      <c r="Z16" s="127"/>
    </row>
    <row r="17" spans="1:26" ht="21.75" customHeight="1" x14ac:dyDescent="0.2">
      <c r="A17" s="160"/>
      <c r="B17" s="44" t="s">
        <v>52</v>
      </c>
      <c r="C17" s="46" t="s">
        <v>51</v>
      </c>
      <c r="D17" s="46" t="s">
        <v>55</v>
      </c>
      <c r="E17" s="161"/>
      <c r="F17" s="46" t="s">
        <v>52</v>
      </c>
      <c r="G17" s="47" t="s">
        <v>51</v>
      </c>
      <c r="H17" s="48" t="s">
        <v>55</v>
      </c>
      <c r="I17" s="177"/>
      <c r="J17" s="119"/>
      <c r="K17" s="119"/>
      <c r="L17" s="48" t="s">
        <v>69</v>
      </c>
      <c r="M17" s="148" t="s">
        <v>92</v>
      </c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ht="23.25" customHeight="1" x14ac:dyDescent="0.2">
      <c r="A18" s="49" t="s">
        <v>7</v>
      </c>
      <c r="B18" s="82">
        <v>2562.3119999999999</v>
      </c>
      <c r="C18" s="50"/>
      <c r="D18" s="51"/>
      <c r="E18" s="80"/>
      <c r="F18" s="82">
        <v>1599.4839999999999</v>
      </c>
      <c r="G18" s="52"/>
      <c r="H18" s="51"/>
      <c r="I18" s="53"/>
      <c r="J18" s="39"/>
      <c r="K18" s="80">
        <v>6.3</v>
      </c>
      <c r="L18" s="74"/>
      <c r="M18" s="141" t="s">
        <v>79</v>
      </c>
      <c r="N18" s="135" t="s">
        <v>98</v>
      </c>
      <c r="O18" s="135"/>
      <c r="P18" s="135"/>
      <c r="Q18" s="135" t="s">
        <v>107</v>
      </c>
      <c r="R18" s="135"/>
      <c r="S18" s="135"/>
      <c r="T18" s="135" t="s">
        <v>93</v>
      </c>
      <c r="U18" s="135"/>
      <c r="V18" s="135"/>
      <c r="W18" s="137" t="s">
        <v>91</v>
      </c>
      <c r="X18" s="149"/>
      <c r="Y18" s="149"/>
      <c r="Z18" s="149"/>
    </row>
    <row r="19" spans="1:26" ht="23.25" customHeight="1" x14ac:dyDescent="0.2">
      <c r="A19" s="49" t="s">
        <v>8</v>
      </c>
      <c r="B19" s="82">
        <v>2562.3789999999999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6.7000000000007276E-2</v>
      </c>
      <c r="D19" s="51">
        <f t="shared" ref="D19:D42" si="1">IF(C19="","",C19*$D$15)</f>
        <v>482.40000000005239</v>
      </c>
      <c r="E19" s="80"/>
      <c r="F19" s="82">
        <v>1599.53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4.6000000000049113E-2</v>
      </c>
      <c r="H19" s="51">
        <f t="shared" ref="H19:H42" si="3">IF(G19="","",G19*$H$15)</f>
        <v>331.20000000035361</v>
      </c>
      <c r="I19" s="53">
        <f t="shared" ref="I19:I42" si="4">IF(H19="","",IF(D19="","",IF(AND(H19=0,D19=0),0,H19/D19)))</f>
        <v>0.68656716417976293</v>
      </c>
      <c r="J19" s="39"/>
      <c r="K19" s="80">
        <v>6.3</v>
      </c>
      <c r="L19" s="54"/>
      <c r="M19" s="132"/>
      <c r="N19" s="136"/>
      <c r="O19" s="136"/>
      <c r="P19" s="136"/>
      <c r="Q19" s="136" t="s">
        <v>108</v>
      </c>
      <c r="R19" s="136"/>
      <c r="S19" s="136"/>
      <c r="T19" s="136"/>
      <c r="U19" s="136"/>
      <c r="V19" s="136"/>
      <c r="W19" s="138"/>
      <c r="X19" s="128"/>
      <c r="Y19" s="128"/>
      <c r="Z19" s="128"/>
    </row>
    <row r="20" spans="1:26" ht="23.25" customHeight="1" x14ac:dyDescent="0.2">
      <c r="A20" s="49" t="s">
        <v>9</v>
      </c>
      <c r="B20" s="82">
        <v>2562.4459999999999</v>
      </c>
      <c r="C20" s="50">
        <f t="shared" si="0"/>
        <v>6.7000000000007276E-2</v>
      </c>
      <c r="D20" s="51">
        <f t="shared" si="1"/>
        <v>482.40000000005239</v>
      </c>
      <c r="E20" s="80"/>
      <c r="F20" s="82">
        <v>1599.575</v>
      </c>
      <c r="G20" s="52">
        <f t="shared" si="2"/>
        <v>4.500000000007276E-2</v>
      </c>
      <c r="H20" s="51">
        <f t="shared" si="3"/>
        <v>324.00000000052387</v>
      </c>
      <c r="I20" s="53">
        <f t="shared" si="4"/>
        <v>0.67164179104578914</v>
      </c>
      <c r="J20" s="39"/>
      <c r="K20" s="80">
        <v>6.3</v>
      </c>
      <c r="L20" s="54"/>
      <c r="M20" s="132" t="s">
        <v>80</v>
      </c>
      <c r="N20" s="136" t="s">
        <v>99</v>
      </c>
      <c r="O20" s="136"/>
      <c r="P20" s="136"/>
      <c r="Q20" s="136" t="s">
        <v>189</v>
      </c>
      <c r="R20" s="136"/>
      <c r="S20" s="136"/>
      <c r="T20" s="136" t="s">
        <v>94</v>
      </c>
      <c r="U20" s="136"/>
      <c r="V20" s="136"/>
      <c r="W20" s="138"/>
      <c r="X20" s="128"/>
      <c r="Y20" s="128"/>
      <c r="Z20" s="128"/>
    </row>
    <row r="21" spans="1:26" ht="23.25" customHeight="1" x14ac:dyDescent="0.2">
      <c r="A21" s="49" t="s">
        <v>10</v>
      </c>
      <c r="B21" s="82">
        <v>2562.5129999999999</v>
      </c>
      <c r="C21" s="50">
        <f t="shared" si="0"/>
        <v>6.7000000000007276E-2</v>
      </c>
      <c r="D21" s="51">
        <f t="shared" si="1"/>
        <v>482.40000000005239</v>
      </c>
      <c r="E21" s="80"/>
      <c r="F21" s="82">
        <v>1599.62</v>
      </c>
      <c r="G21" s="52">
        <f t="shared" si="2"/>
        <v>4.4999999999845386E-2</v>
      </c>
      <c r="H21" s="51">
        <f t="shared" si="3"/>
        <v>323.99999999888678</v>
      </c>
      <c r="I21" s="53">
        <f t="shared" si="4"/>
        <v>0.67164179104239552</v>
      </c>
      <c r="J21" s="39"/>
      <c r="K21" s="80">
        <v>6.3</v>
      </c>
      <c r="L21" s="54"/>
      <c r="M21" s="133"/>
      <c r="N21" s="139"/>
      <c r="O21" s="139"/>
      <c r="P21" s="139"/>
      <c r="Q21" s="139"/>
      <c r="R21" s="139"/>
      <c r="S21" s="139"/>
      <c r="T21" s="139"/>
      <c r="U21" s="139"/>
      <c r="V21" s="139"/>
      <c r="W21" s="140"/>
      <c r="X21" s="148"/>
      <c r="Y21" s="148"/>
      <c r="Z21" s="148"/>
    </row>
    <row r="22" spans="1:26" ht="23.25" customHeight="1" x14ac:dyDescent="0.2">
      <c r="A22" s="49" t="s">
        <v>11</v>
      </c>
      <c r="B22" s="82">
        <v>2562.5790000000002</v>
      </c>
      <c r="C22" s="50">
        <f t="shared" si="0"/>
        <v>6.6000000000258296E-2</v>
      </c>
      <c r="D22" s="51">
        <f t="shared" si="1"/>
        <v>475.20000000185973</v>
      </c>
      <c r="E22" s="80"/>
      <c r="F22" s="82">
        <v>1599.665</v>
      </c>
      <c r="G22" s="52">
        <f t="shared" si="2"/>
        <v>4.500000000007276E-2</v>
      </c>
      <c r="H22" s="51">
        <f t="shared" si="3"/>
        <v>324.00000000052387</v>
      </c>
      <c r="I22" s="53">
        <f t="shared" si="4"/>
        <v>0.68181818181661591</v>
      </c>
      <c r="J22" s="39"/>
      <c r="K22" s="80">
        <v>6.3</v>
      </c>
      <c r="L22" s="54"/>
      <c r="M22" s="9"/>
      <c r="N22" s="143"/>
      <c r="O22" s="143"/>
      <c r="P22" s="143"/>
      <c r="Q22" s="143"/>
      <c r="R22" s="143"/>
      <c r="S22" s="143"/>
      <c r="T22" s="143"/>
      <c r="U22" s="143"/>
      <c r="V22" s="143"/>
      <c r="W22" s="126"/>
      <c r="X22" s="127"/>
      <c r="Y22" s="127"/>
      <c r="Z22" s="127"/>
    </row>
    <row r="23" spans="1:26" ht="23.25" customHeight="1" x14ac:dyDescent="0.2">
      <c r="A23" s="49" t="s">
        <v>12</v>
      </c>
      <c r="B23" s="82">
        <v>2562.6460000000002</v>
      </c>
      <c r="C23" s="50">
        <f t="shared" si="0"/>
        <v>6.7000000000007276E-2</v>
      </c>
      <c r="D23" s="51">
        <f t="shared" si="1"/>
        <v>482.40000000005239</v>
      </c>
      <c r="E23" s="80"/>
      <c r="F23" s="82">
        <v>1599.71</v>
      </c>
      <c r="G23" s="52">
        <f t="shared" si="2"/>
        <v>4.500000000007276E-2</v>
      </c>
      <c r="H23" s="51">
        <f t="shared" si="3"/>
        <v>324.00000000052387</v>
      </c>
      <c r="I23" s="53">
        <f t="shared" si="4"/>
        <v>0.67164179104578914</v>
      </c>
      <c r="J23" s="39"/>
      <c r="K23" s="80">
        <v>6.2</v>
      </c>
      <c r="L23" s="54"/>
      <c r="M23" s="9"/>
      <c r="N23" s="143"/>
      <c r="O23" s="143"/>
      <c r="P23" s="143"/>
      <c r="Q23" s="143"/>
      <c r="R23" s="143"/>
      <c r="S23" s="143"/>
      <c r="T23" s="143"/>
      <c r="U23" s="143"/>
      <c r="V23" s="143"/>
      <c r="W23" s="126"/>
      <c r="X23" s="127"/>
      <c r="Y23" s="127"/>
      <c r="Z23" s="127"/>
    </row>
    <row r="24" spans="1:26" ht="23.25" customHeight="1" x14ac:dyDescent="0.2">
      <c r="A24" s="49" t="s">
        <v>13</v>
      </c>
      <c r="B24" s="82">
        <v>2562.712</v>
      </c>
      <c r="C24" s="50">
        <f t="shared" si="0"/>
        <v>6.5999999999803549E-2</v>
      </c>
      <c r="D24" s="51">
        <f t="shared" si="1"/>
        <v>475.19999999858555</v>
      </c>
      <c r="E24" s="80"/>
      <c r="F24" s="82">
        <v>1599.7560000000001</v>
      </c>
      <c r="G24" s="52">
        <f t="shared" si="2"/>
        <v>4.6000000000049113E-2</v>
      </c>
      <c r="H24" s="51">
        <f t="shared" si="3"/>
        <v>331.20000000035361</v>
      </c>
      <c r="I24" s="53">
        <f t="shared" si="4"/>
        <v>0.69696969697251565</v>
      </c>
      <c r="J24" s="39"/>
      <c r="K24" s="80">
        <v>6.2</v>
      </c>
      <c r="L24" s="54"/>
      <c r="M24" s="9"/>
      <c r="N24" s="143"/>
      <c r="O24" s="143"/>
      <c r="P24" s="143"/>
      <c r="Q24" s="143"/>
      <c r="R24" s="143"/>
      <c r="S24" s="143"/>
      <c r="T24" s="143"/>
      <c r="U24" s="143"/>
      <c r="V24" s="143"/>
      <c r="W24" s="126"/>
      <c r="X24" s="127"/>
      <c r="Y24" s="127"/>
      <c r="Z24" s="127"/>
    </row>
    <row r="25" spans="1:26" ht="23.25" customHeight="1" x14ac:dyDescent="0.2">
      <c r="A25" s="49" t="s">
        <v>14</v>
      </c>
      <c r="B25" s="82">
        <v>2562.7779999999998</v>
      </c>
      <c r="C25" s="50">
        <f t="shared" si="0"/>
        <v>6.5999999999803549E-2</v>
      </c>
      <c r="D25" s="51">
        <f t="shared" si="1"/>
        <v>475.19999999858555</v>
      </c>
      <c r="E25" s="80"/>
      <c r="F25" s="82">
        <v>1599.8009999999999</v>
      </c>
      <c r="G25" s="52">
        <f t="shared" si="2"/>
        <v>4.4999999999845386E-2</v>
      </c>
      <c r="H25" s="51">
        <f t="shared" si="3"/>
        <v>323.99999999888678</v>
      </c>
      <c r="I25" s="53">
        <f t="shared" si="4"/>
        <v>0.68181818181786868</v>
      </c>
      <c r="J25" s="39"/>
      <c r="K25" s="80">
        <v>6.2</v>
      </c>
      <c r="L25" s="54"/>
      <c r="M25" s="9"/>
      <c r="N25" s="143"/>
      <c r="O25" s="143"/>
      <c r="P25" s="143"/>
      <c r="Q25" s="143"/>
      <c r="R25" s="143"/>
      <c r="S25" s="143"/>
      <c r="T25" s="143"/>
      <c r="U25" s="143"/>
      <c r="V25" s="143"/>
      <c r="W25" s="126"/>
      <c r="X25" s="127"/>
      <c r="Y25" s="127"/>
      <c r="Z25" s="127"/>
    </row>
    <row r="26" spans="1:26" ht="23.25" customHeight="1" x14ac:dyDescent="0.2">
      <c r="A26" s="49" t="s">
        <v>15</v>
      </c>
      <c r="B26" s="82">
        <v>2562.8429999999998</v>
      </c>
      <c r="C26" s="50">
        <f t="shared" si="0"/>
        <v>6.500000000005457E-2</v>
      </c>
      <c r="D26" s="51">
        <f t="shared" si="1"/>
        <v>468.0000000003929</v>
      </c>
      <c r="E26" s="80"/>
      <c r="F26" s="82">
        <v>1599.845</v>
      </c>
      <c r="G26" s="52">
        <f t="shared" si="2"/>
        <v>4.4000000000096406E-2</v>
      </c>
      <c r="H26" s="51">
        <f t="shared" si="3"/>
        <v>316.80000000069413</v>
      </c>
      <c r="I26" s="53">
        <f t="shared" si="4"/>
        <v>0.67692307692399178</v>
      </c>
      <c r="J26" s="39"/>
      <c r="K26" s="80">
        <v>6.2</v>
      </c>
      <c r="L26" s="54"/>
      <c r="M26" s="9"/>
      <c r="N26" s="143"/>
      <c r="O26" s="143"/>
      <c r="P26" s="143"/>
      <c r="Q26" s="143"/>
      <c r="R26" s="143"/>
      <c r="S26" s="143"/>
      <c r="T26" s="143"/>
      <c r="U26" s="143"/>
      <c r="V26" s="143"/>
      <c r="W26" s="126"/>
      <c r="X26" s="127"/>
      <c r="Y26" s="127"/>
      <c r="Z26" s="127"/>
    </row>
    <row r="27" spans="1:26" ht="23.25" customHeight="1" x14ac:dyDescent="0.2">
      <c r="A27" s="49" t="s">
        <v>16</v>
      </c>
      <c r="B27" s="82">
        <v>2562.9079999999999</v>
      </c>
      <c r="C27" s="50">
        <f t="shared" si="0"/>
        <v>6.500000000005457E-2</v>
      </c>
      <c r="D27" s="51">
        <f t="shared" si="1"/>
        <v>468.0000000003929</v>
      </c>
      <c r="E27" s="80"/>
      <c r="F27" s="82">
        <v>1599.8879999999999</v>
      </c>
      <c r="G27" s="52">
        <f t="shared" si="2"/>
        <v>4.299999999989268E-2</v>
      </c>
      <c r="H27" s="51">
        <f t="shared" si="3"/>
        <v>309.59999999922729</v>
      </c>
      <c r="I27" s="53">
        <f t="shared" si="4"/>
        <v>0.66153846153625506</v>
      </c>
      <c r="J27" s="39"/>
      <c r="K27" s="80">
        <v>6.2</v>
      </c>
      <c r="L27" s="54"/>
      <c r="M27" s="9"/>
      <c r="N27" s="143"/>
      <c r="O27" s="143"/>
      <c r="P27" s="143"/>
      <c r="Q27" s="143"/>
      <c r="R27" s="143"/>
      <c r="S27" s="143"/>
      <c r="T27" s="143"/>
      <c r="U27" s="143"/>
      <c r="V27" s="143"/>
      <c r="W27" s="126"/>
      <c r="X27" s="127"/>
      <c r="Y27" s="127"/>
      <c r="Z27" s="127"/>
    </row>
    <row r="28" spans="1:26" ht="23.25" customHeight="1" x14ac:dyDescent="0.2">
      <c r="A28" s="49" t="s">
        <v>17</v>
      </c>
      <c r="B28" s="82">
        <v>2562.973</v>
      </c>
      <c r="C28" s="50">
        <f t="shared" si="0"/>
        <v>6.500000000005457E-2</v>
      </c>
      <c r="D28" s="51">
        <f t="shared" si="1"/>
        <v>468.0000000003929</v>
      </c>
      <c r="E28" s="80"/>
      <c r="F28" s="82">
        <v>1599.93</v>
      </c>
      <c r="G28" s="52">
        <f t="shared" si="2"/>
        <v>4.20000000001437E-2</v>
      </c>
      <c r="H28" s="51">
        <f t="shared" si="3"/>
        <v>302.40000000103464</v>
      </c>
      <c r="I28" s="53">
        <f t="shared" si="4"/>
        <v>0.64615384615551441</v>
      </c>
      <c r="J28" s="39"/>
      <c r="K28" s="80">
        <v>6.2</v>
      </c>
      <c r="L28" s="54"/>
      <c r="M28" s="9"/>
      <c r="N28" s="143"/>
      <c r="O28" s="143"/>
      <c r="P28" s="143"/>
      <c r="Q28" s="143"/>
      <c r="R28" s="143"/>
      <c r="S28" s="143"/>
      <c r="T28" s="143"/>
      <c r="U28" s="143"/>
      <c r="V28" s="143"/>
      <c r="W28" s="126"/>
      <c r="X28" s="127"/>
      <c r="Y28" s="127"/>
      <c r="Z28" s="127"/>
    </row>
    <row r="29" spans="1:26" ht="23.25" customHeight="1" x14ac:dyDescent="0.2">
      <c r="A29" s="49" t="s">
        <v>18</v>
      </c>
      <c r="B29" s="82">
        <v>2563.04</v>
      </c>
      <c r="C29" s="50">
        <f t="shared" si="0"/>
        <v>6.7000000000007276E-2</v>
      </c>
      <c r="D29" s="51">
        <f t="shared" si="1"/>
        <v>482.40000000005239</v>
      </c>
      <c r="E29" s="80"/>
      <c r="F29" s="82">
        <v>1599.973</v>
      </c>
      <c r="G29" s="52">
        <f t="shared" si="2"/>
        <v>4.299999999989268E-2</v>
      </c>
      <c r="H29" s="51">
        <f t="shared" si="3"/>
        <v>309.59999999922729</v>
      </c>
      <c r="I29" s="53">
        <f t="shared" si="4"/>
        <v>0.64179104477444793</v>
      </c>
      <c r="J29" s="39"/>
      <c r="K29" s="80">
        <v>6.2</v>
      </c>
      <c r="L29" s="54"/>
      <c r="M29" s="134" t="s">
        <v>95</v>
      </c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26" ht="23.25" customHeight="1" x14ac:dyDescent="0.2">
      <c r="A30" s="49" t="s">
        <v>19</v>
      </c>
      <c r="B30" s="82">
        <v>2563.107</v>
      </c>
      <c r="C30" s="50">
        <f t="shared" si="0"/>
        <v>6.7000000000007276E-2</v>
      </c>
      <c r="D30" s="51">
        <f t="shared" si="1"/>
        <v>482.40000000005239</v>
      </c>
      <c r="E30" s="80"/>
      <c r="F30" s="82">
        <v>1600.0150000000001</v>
      </c>
      <c r="G30" s="52">
        <f t="shared" si="2"/>
        <v>4.20000000001437E-2</v>
      </c>
      <c r="H30" s="51">
        <f t="shared" si="3"/>
        <v>302.40000000103464</v>
      </c>
      <c r="I30" s="53">
        <f t="shared" si="4"/>
        <v>0.62686567164386775</v>
      </c>
      <c r="J30" s="39"/>
      <c r="K30" s="80">
        <v>6.2</v>
      </c>
      <c r="L30" s="54"/>
      <c r="M30" s="128" t="s">
        <v>97</v>
      </c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23.25" customHeight="1" x14ac:dyDescent="0.2">
      <c r="A31" s="49" t="s">
        <v>20</v>
      </c>
      <c r="B31" s="82">
        <v>2563.1729999999998</v>
      </c>
      <c r="C31" s="50">
        <f t="shared" si="0"/>
        <v>6.5999999999803549E-2</v>
      </c>
      <c r="D31" s="51">
        <f t="shared" si="1"/>
        <v>475.19999999858555</v>
      </c>
      <c r="E31" s="80"/>
      <c r="F31" s="82">
        <v>1600.058</v>
      </c>
      <c r="G31" s="52">
        <f t="shared" si="2"/>
        <v>4.299999999989268E-2</v>
      </c>
      <c r="H31" s="51">
        <f t="shared" si="3"/>
        <v>309.59999999922729</v>
      </c>
      <c r="I31" s="53">
        <f t="shared" si="4"/>
        <v>0.65151515151546469</v>
      </c>
      <c r="J31" s="39"/>
      <c r="K31" s="80">
        <v>6.2</v>
      </c>
      <c r="L31" s="54"/>
      <c r="M31" s="141" t="s">
        <v>79</v>
      </c>
      <c r="N31" s="135" t="s">
        <v>98</v>
      </c>
      <c r="O31" s="135"/>
      <c r="P31" s="135" t="s">
        <v>100</v>
      </c>
      <c r="Q31" s="135"/>
      <c r="R31" s="135" t="s">
        <v>93</v>
      </c>
      <c r="S31" s="135"/>
      <c r="T31" s="135" t="s">
        <v>103</v>
      </c>
      <c r="U31" s="135"/>
      <c r="V31" s="135" t="s">
        <v>187</v>
      </c>
      <c r="W31" s="135"/>
      <c r="X31" s="135"/>
      <c r="Y31" s="135" t="s">
        <v>91</v>
      </c>
      <c r="Z31" s="137"/>
    </row>
    <row r="32" spans="1:26" ht="23.25" customHeight="1" x14ac:dyDescent="0.2">
      <c r="A32" s="49" t="s">
        <v>21</v>
      </c>
      <c r="B32" s="82">
        <v>2563.239</v>
      </c>
      <c r="C32" s="50">
        <f t="shared" si="0"/>
        <v>6.6000000000258296E-2</v>
      </c>
      <c r="D32" s="51">
        <f t="shared" si="1"/>
        <v>475.20000000185973</v>
      </c>
      <c r="E32" s="80"/>
      <c r="F32" s="82">
        <v>1600.1010000000001</v>
      </c>
      <c r="G32" s="52">
        <f t="shared" si="2"/>
        <v>4.3000000000120053E-2</v>
      </c>
      <c r="H32" s="51">
        <f t="shared" si="3"/>
        <v>309.60000000086438</v>
      </c>
      <c r="I32" s="53">
        <f t="shared" si="4"/>
        <v>0.65151515151442074</v>
      </c>
      <c r="J32" s="39"/>
      <c r="K32" s="80">
        <v>6.2</v>
      </c>
      <c r="L32" s="54"/>
      <c r="M32" s="132"/>
      <c r="N32" s="136"/>
      <c r="O32" s="136"/>
      <c r="P32" s="136" t="s">
        <v>83</v>
      </c>
      <c r="Q32" s="136"/>
      <c r="R32" s="136" t="s">
        <v>102</v>
      </c>
      <c r="S32" s="136"/>
      <c r="T32" s="136" t="s">
        <v>104</v>
      </c>
      <c r="U32" s="136"/>
      <c r="V32" s="136" t="s">
        <v>105</v>
      </c>
      <c r="W32" s="136"/>
      <c r="X32" s="136"/>
      <c r="Y32" s="136"/>
      <c r="Z32" s="138"/>
    </row>
    <row r="33" spans="1:26" ht="23.25" customHeight="1" x14ac:dyDescent="0.2">
      <c r="A33" s="49" t="s">
        <v>22</v>
      </c>
      <c r="B33" s="82">
        <v>2563.3049999999998</v>
      </c>
      <c r="C33" s="50">
        <f t="shared" si="0"/>
        <v>6.5999999999803549E-2</v>
      </c>
      <c r="D33" s="51">
        <f t="shared" si="1"/>
        <v>475.19999999858555</v>
      </c>
      <c r="E33" s="80"/>
      <c r="F33" s="82">
        <v>1600.144</v>
      </c>
      <c r="G33" s="52">
        <f t="shared" si="2"/>
        <v>4.299999999989268E-2</v>
      </c>
      <c r="H33" s="51">
        <f t="shared" si="3"/>
        <v>309.59999999922729</v>
      </c>
      <c r="I33" s="53">
        <f t="shared" si="4"/>
        <v>0.65151515151546469</v>
      </c>
      <c r="J33" s="39"/>
      <c r="K33" s="80">
        <v>6.2</v>
      </c>
      <c r="L33" s="54"/>
      <c r="M33" s="132" t="s">
        <v>80</v>
      </c>
      <c r="N33" s="136" t="s">
        <v>99</v>
      </c>
      <c r="O33" s="136"/>
      <c r="P33" s="136" t="s">
        <v>101</v>
      </c>
      <c r="Q33" s="136"/>
      <c r="R33" s="136" t="s">
        <v>69</v>
      </c>
      <c r="S33" s="136"/>
      <c r="T33" s="136" t="s">
        <v>69</v>
      </c>
      <c r="U33" s="136"/>
      <c r="V33" s="136" t="s">
        <v>106</v>
      </c>
      <c r="W33" s="136"/>
      <c r="X33" s="136"/>
      <c r="Y33" s="136"/>
      <c r="Z33" s="138"/>
    </row>
    <row r="34" spans="1:26" ht="23.25" customHeight="1" x14ac:dyDescent="0.2">
      <c r="A34" s="49" t="s">
        <v>23</v>
      </c>
      <c r="B34" s="82">
        <v>2563.3710000000001</v>
      </c>
      <c r="C34" s="50">
        <f t="shared" si="0"/>
        <v>6.6000000000258296E-2</v>
      </c>
      <c r="D34" s="51">
        <f t="shared" si="1"/>
        <v>475.20000000185973</v>
      </c>
      <c r="E34" s="80"/>
      <c r="F34" s="82">
        <v>1600.1869999999999</v>
      </c>
      <c r="G34" s="52">
        <f t="shared" si="2"/>
        <v>4.299999999989268E-2</v>
      </c>
      <c r="H34" s="51">
        <f t="shared" si="3"/>
        <v>309.59999999922729</v>
      </c>
      <c r="I34" s="53">
        <f t="shared" si="4"/>
        <v>0.65151515151097572</v>
      </c>
      <c r="J34" s="39"/>
      <c r="K34" s="80">
        <v>6.2</v>
      </c>
      <c r="L34" s="54"/>
      <c r="M34" s="133"/>
      <c r="N34" s="139"/>
      <c r="O34" s="139"/>
      <c r="P34" s="139"/>
      <c r="Q34" s="139"/>
      <c r="R34" s="140"/>
      <c r="S34" s="133"/>
      <c r="T34" s="140"/>
      <c r="U34" s="133"/>
      <c r="V34" s="140"/>
      <c r="W34" s="148"/>
      <c r="X34" s="133"/>
      <c r="Y34" s="139"/>
      <c r="Z34" s="140"/>
    </row>
    <row r="35" spans="1:26" ht="23.25" customHeight="1" x14ac:dyDescent="0.2">
      <c r="A35" s="49" t="s">
        <v>24</v>
      </c>
      <c r="B35" s="82">
        <v>2563.44</v>
      </c>
      <c r="C35" s="50">
        <f t="shared" si="0"/>
        <v>6.8999999999959982E-2</v>
      </c>
      <c r="D35" s="51">
        <f t="shared" si="1"/>
        <v>496.79999999971187</v>
      </c>
      <c r="E35" s="80"/>
      <c r="F35" s="82">
        <v>1600.231</v>
      </c>
      <c r="G35" s="52">
        <f t="shared" si="2"/>
        <v>4.4000000000096406E-2</v>
      </c>
      <c r="H35" s="51">
        <f t="shared" si="3"/>
        <v>316.80000000069413</v>
      </c>
      <c r="I35" s="53">
        <f t="shared" si="4"/>
        <v>0.63768115942205683</v>
      </c>
      <c r="J35" s="39"/>
      <c r="K35" s="80">
        <v>6.2</v>
      </c>
      <c r="L35" s="54"/>
      <c r="M35" s="9"/>
      <c r="N35" s="143" t="s">
        <v>171</v>
      </c>
      <c r="O35" s="143"/>
      <c r="P35" s="150">
        <v>6</v>
      </c>
      <c r="Q35" s="150"/>
      <c r="R35" s="143">
        <v>250</v>
      </c>
      <c r="S35" s="143"/>
      <c r="T35" s="143"/>
      <c r="U35" s="143"/>
      <c r="V35" s="143"/>
      <c r="W35" s="143"/>
      <c r="X35" s="143"/>
      <c r="Y35" s="143"/>
      <c r="Z35" s="126"/>
    </row>
    <row r="36" spans="1:26" ht="23.25" customHeight="1" x14ac:dyDescent="0.2">
      <c r="A36" s="49" t="s">
        <v>25</v>
      </c>
      <c r="B36" s="82">
        <v>2563.5079999999998</v>
      </c>
      <c r="C36" s="50">
        <f t="shared" si="0"/>
        <v>6.7999999999756255E-2</v>
      </c>
      <c r="D36" s="51">
        <f t="shared" si="1"/>
        <v>489.59999999824504</v>
      </c>
      <c r="E36" s="80"/>
      <c r="F36" s="82">
        <v>1600.2760000000001</v>
      </c>
      <c r="G36" s="52">
        <f t="shared" si="2"/>
        <v>4.500000000007276E-2</v>
      </c>
      <c r="H36" s="51">
        <f t="shared" si="3"/>
        <v>324.00000000052387</v>
      </c>
      <c r="I36" s="53">
        <f t="shared" si="4"/>
        <v>0.66176470588579506</v>
      </c>
      <c r="J36" s="39"/>
      <c r="K36" s="80">
        <v>6.2</v>
      </c>
      <c r="L36" s="54"/>
      <c r="M36" s="9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26"/>
    </row>
    <row r="37" spans="1:26" ht="23.25" customHeight="1" x14ac:dyDescent="0.2">
      <c r="A37" s="49" t="s">
        <v>26</v>
      </c>
      <c r="B37" s="82">
        <v>2563.576</v>
      </c>
      <c r="C37" s="50">
        <f t="shared" si="0"/>
        <v>6.8000000000211003E-2</v>
      </c>
      <c r="D37" s="51">
        <f t="shared" si="1"/>
        <v>489.60000000151922</v>
      </c>
      <c r="E37" s="80"/>
      <c r="F37" s="82">
        <v>1600.3219999999999</v>
      </c>
      <c r="G37" s="52">
        <f t="shared" si="2"/>
        <v>4.5999999999821739E-2</v>
      </c>
      <c r="H37" s="51">
        <f t="shared" si="3"/>
        <v>331.19999999871652</v>
      </c>
      <c r="I37" s="53">
        <f t="shared" si="4"/>
        <v>0.6764705882305736</v>
      </c>
      <c r="J37" s="39"/>
      <c r="K37" s="80">
        <v>6.2</v>
      </c>
      <c r="L37" s="54"/>
      <c r="M37" s="9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26"/>
    </row>
    <row r="38" spans="1:26" ht="23.25" customHeight="1" x14ac:dyDescent="0.2">
      <c r="A38" s="49" t="s">
        <v>27</v>
      </c>
      <c r="B38" s="82">
        <v>2563.643</v>
      </c>
      <c r="C38" s="50">
        <f t="shared" si="0"/>
        <v>6.7000000000007276E-2</v>
      </c>
      <c r="D38" s="51">
        <f t="shared" si="1"/>
        <v>482.40000000005239</v>
      </c>
      <c r="E38" s="80"/>
      <c r="F38" s="82">
        <v>1600.367</v>
      </c>
      <c r="G38" s="52">
        <f t="shared" si="2"/>
        <v>4.500000000007276E-2</v>
      </c>
      <c r="H38" s="51">
        <f t="shared" si="3"/>
        <v>324.00000000052387</v>
      </c>
      <c r="I38" s="53">
        <f t="shared" si="4"/>
        <v>0.67164179104578914</v>
      </c>
      <c r="J38" s="39"/>
      <c r="K38" s="80">
        <v>6.2</v>
      </c>
      <c r="L38" s="54"/>
      <c r="M38" s="9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26"/>
    </row>
    <row r="39" spans="1:26" ht="23.25" customHeight="1" x14ac:dyDescent="0.2">
      <c r="A39" s="49" t="s">
        <v>28</v>
      </c>
      <c r="B39" s="82">
        <v>2563.7130000000002</v>
      </c>
      <c r="C39" s="50">
        <f t="shared" si="0"/>
        <v>7.0000000000163709E-2</v>
      </c>
      <c r="D39" s="51">
        <f t="shared" si="1"/>
        <v>504.00000000117871</v>
      </c>
      <c r="E39" s="80"/>
      <c r="F39" s="82">
        <v>1600.413</v>
      </c>
      <c r="G39" s="52">
        <f t="shared" si="2"/>
        <v>4.6000000000049113E-2</v>
      </c>
      <c r="H39" s="51">
        <f t="shared" si="3"/>
        <v>331.20000000035361</v>
      </c>
      <c r="I39" s="53">
        <f t="shared" si="4"/>
        <v>0.65714285714202192</v>
      </c>
      <c r="J39" s="39"/>
      <c r="K39" s="80">
        <v>6.2</v>
      </c>
      <c r="L39" s="54"/>
      <c r="M39" s="9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26"/>
    </row>
    <row r="40" spans="1:26" ht="23.25" customHeight="1" x14ac:dyDescent="0.2">
      <c r="A40" s="49" t="s">
        <v>29</v>
      </c>
      <c r="B40" s="82">
        <v>2563.7829999999999</v>
      </c>
      <c r="C40" s="50">
        <f t="shared" si="0"/>
        <v>6.9999999999708962E-2</v>
      </c>
      <c r="D40" s="51">
        <f t="shared" si="1"/>
        <v>503.99999999790452</v>
      </c>
      <c r="E40" s="80"/>
      <c r="F40" s="82">
        <v>1600.4580000000001</v>
      </c>
      <c r="G40" s="52">
        <f t="shared" si="2"/>
        <v>4.500000000007276E-2</v>
      </c>
      <c r="H40" s="51">
        <f t="shared" si="3"/>
        <v>324.00000000052387</v>
      </c>
      <c r="I40" s="53">
        <f t="shared" si="4"/>
        <v>0.64285714286085505</v>
      </c>
      <c r="J40" s="39"/>
      <c r="K40" s="80">
        <v>6.2</v>
      </c>
      <c r="L40" s="54"/>
      <c r="M40" s="128" t="s">
        <v>109</v>
      </c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</row>
    <row r="41" spans="1:26" ht="23.25" customHeight="1" x14ac:dyDescent="0.2">
      <c r="A41" s="49" t="s">
        <v>30</v>
      </c>
      <c r="B41" s="82">
        <v>2563.857</v>
      </c>
      <c r="C41" s="50">
        <f t="shared" si="0"/>
        <v>7.4000000000069122E-2</v>
      </c>
      <c r="D41" s="51">
        <f t="shared" si="1"/>
        <v>532.80000000049768</v>
      </c>
      <c r="E41" s="80"/>
      <c r="F41" s="82">
        <v>1600.5060000000001</v>
      </c>
      <c r="G41" s="52">
        <f t="shared" si="2"/>
        <v>4.8000000000001819E-2</v>
      </c>
      <c r="H41" s="51">
        <f t="shared" si="3"/>
        <v>345.6000000000131</v>
      </c>
      <c r="I41" s="53">
        <f t="shared" si="4"/>
        <v>0.64864864864806737</v>
      </c>
      <c r="J41" s="39"/>
      <c r="K41" s="80">
        <v>6.2</v>
      </c>
      <c r="L41" s="54"/>
      <c r="M41" s="141" t="s">
        <v>79</v>
      </c>
      <c r="N41" s="135" t="s">
        <v>98</v>
      </c>
      <c r="O41" s="135"/>
      <c r="P41" s="135" t="s">
        <v>93</v>
      </c>
      <c r="Q41" s="135"/>
      <c r="R41" s="135"/>
      <c r="S41" s="135" t="s">
        <v>111</v>
      </c>
      <c r="T41" s="135" t="s">
        <v>81</v>
      </c>
      <c r="U41" s="135"/>
      <c r="V41" s="135"/>
      <c r="W41" s="135"/>
      <c r="X41" s="135" t="s">
        <v>93</v>
      </c>
      <c r="Y41" s="135"/>
      <c r="Z41" s="137"/>
    </row>
    <row r="42" spans="1:26" ht="23.25" customHeight="1" x14ac:dyDescent="0.2">
      <c r="A42" s="49" t="s">
        <v>31</v>
      </c>
      <c r="B42" s="82">
        <v>2563.9290000000001</v>
      </c>
      <c r="C42" s="50">
        <f t="shared" si="0"/>
        <v>7.2000000000116415E-2</v>
      </c>
      <c r="D42" s="51">
        <f t="shared" si="1"/>
        <v>518.40000000083819</v>
      </c>
      <c r="E42" s="80"/>
      <c r="F42" s="82">
        <v>1600.5530000000001</v>
      </c>
      <c r="G42" s="52">
        <f t="shared" si="2"/>
        <v>4.7000000000025466E-2</v>
      </c>
      <c r="H42" s="51">
        <f t="shared" si="3"/>
        <v>338.40000000018335</v>
      </c>
      <c r="I42" s="53">
        <f t="shared" si="4"/>
        <v>0.65277777777707602</v>
      </c>
      <c r="J42" s="39"/>
      <c r="K42" s="80">
        <v>6.2</v>
      </c>
      <c r="L42" s="54"/>
      <c r="M42" s="132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8"/>
    </row>
    <row r="43" spans="1:26" ht="22.5" customHeight="1" x14ac:dyDescent="0.2">
      <c r="A43" s="174" t="s">
        <v>70</v>
      </c>
      <c r="B43" s="174"/>
      <c r="C43" s="174"/>
      <c r="D43" s="51">
        <f>SUM(D18:D42)</f>
        <v>11642.400000001362</v>
      </c>
      <c r="E43" s="39"/>
      <c r="F43" s="55"/>
      <c r="G43" s="39"/>
      <c r="H43" s="51">
        <f>SUM(H18:H42)</f>
        <v>7696.800000001349</v>
      </c>
      <c r="I43" s="53">
        <f>IF(AND(H43=0,D43=0),0,H43/D43)</f>
        <v>0.66110080395798532</v>
      </c>
      <c r="J43" s="39"/>
      <c r="K43" s="39"/>
      <c r="L43" s="54"/>
      <c r="M43" s="132" t="s">
        <v>80</v>
      </c>
      <c r="N43" s="136" t="s">
        <v>99</v>
      </c>
      <c r="O43" s="136"/>
      <c r="P43" s="136" t="s">
        <v>110</v>
      </c>
      <c r="Q43" s="136"/>
      <c r="R43" s="136"/>
      <c r="S43" s="136"/>
      <c r="T43" s="136"/>
      <c r="U43" s="136"/>
      <c r="V43" s="136"/>
      <c r="W43" s="136"/>
      <c r="X43" s="136" t="s">
        <v>110</v>
      </c>
      <c r="Y43" s="136"/>
      <c r="Z43" s="138"/>
    </row>
    <row r="44" spans="1:26" ht="22.5" customHeight="1" x14ac:dyDescent="0.2">
      <c r="A44" s="178" t="s">
        <v>71</v>
      </c>
      <c r="B44" s="178"/>
      <c r="C44" s="178"/>
      <c r="D44" s="39"/>
      <c r="E44" s="39"/>
      <c r="F44" s="55"/>
      <c r="G44" s="39"/>
      <c r="H44" s="39"/>
      <c r="I44" s="39"/>
      <c r="J44" s="39"/>
      <c r="K44" s="39"/>
      <c r="L44" s="54"/>
      <c r="M44" s="133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</row>
    <row r="45" spans="1:26" ht="22.5" customHeight="1" x14ac:dyDescent="0.2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126"/>
      <c r="O45" s="142"/>
      <c r="P45" s="126"/>
      <c r="Q45" s="127"/>
      <c r="R45" s="142"/>
      <c r="S45" s="7"/>
      <c r="T45" s="126"/>
      <c r="U45" s="127"/>
      <c r="V45" s="127"/>
      <c r="W45" s="142"/>
      <c r="X45" s="126"/>
      <c r="Y45" s="127"/>
      <c r="Z45" s="127"/>
    </row>
    <row r="46" spans="1:26" ht="22.5" customHeight="1" x14ac:dyDescent="0.2">
      <c r="A46" s="169" t="s">
        <v>72</v>
      </c>
      <c r="B46" s="169"/>
      <c r="C46" s="169"/>
      <c r="D46" s="169"/>
      <c r="E46" s="169"/>
      <c r="F46" s="169"/>
      <c r="G46" s="168" t="s">
        <v>73</v>
      </c>
      <c r="H46" s="168"/>
      <c r="I46" s="168"/>
      <c r="J46" s="168"/>
      <c r="K46" s="168"/>
      <c r="L46" s="168"/>
      <c r="M46" s="9"/>
      <c r="N46" s="126"/>
      <c r="O46" s="142"/>
      <c r="P46" s="126"/>
      <c r="Q46" s="127"/>
      <c r="R46" s="142"/>
      <c r="S46" s="7"/>
      <c r="T46" s="126"/>
      <c r="U46" s="127"/>
      <c r="V46" s="127"/>
      <c r="W46" s="142"/>
      <c r="X46" s="126"/>
      <c r="Y46" s="127"/>
      <c r="Z46" s="127"/>
    </row>
    <row r="47" spans="1:26" ht="22.5" customHeight="1" x14ac:dyDescent="0.2">
      <c r="A47" s="85" t="s">
        <v>383</v>
      </c>
      <c r="B47" s="85"/>
      <c r="C47" s="85"/>
      <c r="D47" s="169" t="s">
        <v>74</v>
      </c>
      <c r="E47" s="169"/>
      <c r="F47" s="169"/>
      <c r="G47" s="57"/>
      <c r="H47" s="57"/>
      <c r="I47" s="57"/>
      <c r="J47" s="57"/>
      <c r="K47" s="57"/>
      <c r="L47" s="57"/>
      <c r="M47" s="9"/>
      <c r="N47" s="126"/>
      <c r="O47" s="142"/>
      <c r="P47" s="126"/>
      <c r="Q47" s="127"/>
      <c r="R47" s="142"/>
      <c r="S47" s="7"/>
      <c r="T47" s="126"/>
      <c r="U47" s="127"/>
      <c r="V47" s="127"/>
      <c r="W47" s="142"/>
      <c r="X47" s="126"/>
      <c r="Y47" s="127"/>
      <c r="Z47" s="127"/>
    </row>
    <row r="48" spans="1:26" ht="22.5" customHeight="1" x14ac:dyDescent="0.2">
      <c r="A48" s="89" t="s">
        <v>75</v>
      </c>
      <c r="B48" s="89"/>
      <c r="C48" s="89"/>
      <c r="D48" s="89" t="s">
        <v>76</v>
      </c>
      <c r="E48" s="89"/>
      <c r="F48" s="89"/>
      <c r="G48" s="56"/>
      <c r="H48" s="56"/>
      <c r="I48" s="56"/>
      <c r="J48" s="56"/>
      <c r="K48" s="56"/>
      <c r="L48" s="56"/>
    </row>
    <row r="49" spans="1:23" ht="22.5" customHeight="1" x14ac:dyDescent="0.2">
      <c r="A49" s="85" t="s">
        <v>384</v>
      </c>
      <c r="B49" s="85"/>
      <c r="C49" s="85"/>
      <c r="D49" s="169" t="s">
        <v>74</v>
      </c>
      <c r="E49" s="169"/>
      <c r="F49" s="169"/>
      <c r="G49" s="56"/>
      <c r="H49" s="169" t="s">
        <v>191</v>
      </c>
      <c r="I49" s="169"/>
      <c r="J49" s="169"/>
      <c r="K49" s="169" t="s">
        <v>77</v>
      </c>
      <c r="L49" s="169"/>
      <c r="N49" s="91" t="s">
        <v>150</v>
      </c>
      <c r="O49" s="91"/>
      <c r="P49" s="91"/>
      <c r="Q49" s="90" t="s">
        <v>382</v>
      </c>
      <c r="R49" s="90"/>
      <c r="S49" s="90"/>
      <c r="T49" s="90"/>
      <c r="U49" s="90"/>
      <c r="V49" s="90"/>
      <c r="W49" s="1"/>
    </row>
    <row r="50" spans="1:23" ht="22.5" customHeight="1" x14ac:dyDescent="0.2">
      <c r="A50" s="89" t="s">
        <v>75</v>
      </c>
      <c r="B50" s="89"/>
      <c r="C50" s="89"/>
      <c r="D50" s="89" t="s">
        <v>76</v>
      </c>
      <c r="E50" s="89"/>
      <c r="F50" s="89"/>
      <c r="G50" s="59"/>
      <c r="H50" s="89" t="s">
        <v>75</v>
      </c>
      <c r="I50" s="89"/>
      <c r="J50" s="89"/>
      <c r="K50" s="89" t="s">
        <v>76</v>
      </c>
      <c r="L50" s="89"/>
      <c r="S50" s="86" t="s">
        <v>76</v>
      </c>
      <c r="T50" s="86"/>
    </row>
    <row r="51" spans="1:23" ht="20.100000000000001" customHeight="1" x14ac:dyDescent="0.2">
      <c r="A51" s="85" t="s">
        <v>381</v>
      </c>
      <c r="B51" s="85"/>
      <c r="C51" s="85"/>
      <c r="D51" s="169" t="s">
        <v>74</v>
      </c>
      <c r="E51" s="169"/>
      <c r="F51" s="169"/>
      <c r="G51" s="56"/>
      <c r="H51" s="56"/>
      <c r="I51" s="56"/>
      <c r="J51" s="56"/>
      <c r="K51" s="56"/>
      <c r="L51" s="56"/>
    </row>
    <row r="52" spans="1:23" ht="20.100000000000001" customHeight="1" x14ac:dyDescent="0.2">
      <c r="A52" s="89" t="s">
        <v>75</v>
      </c>
      <c r="B52" s="89"/>
      <c r="C52" s="89"/>
      <c r="D52" s="182" t="s">
        <v>76</v>
      </c>
      <c r="E52" s="182"/>
      <c r="F52" s="182"/>
      <c r="G52" s="64"/>
      <c r="H52" s="64"/>
      <c r="I52" s="65"/>
      <c r="J52" s="65"/>
      <c r="K52" s="65"/>
      <c r="L52" s="65"/>
    </row>
  </sheetData>
  <mergeCells count="258">
    <mergeCell ref="X12:Z12"/>
    <mergeCell ref="X13:Z13"/>
    <mergeCell ref="X14:Z14"/>
    <mergeCell ref="X15:Z15"/>
    <mergeCell ref="R39:S39"/>
    <mergeCell ref="T39:U39"/>
    <mergeCell ref="V39:X39"/>
    <mergeCell ref="Y39:Z39"/>
    <mergeCell ref="Y38:Z38"/>
    <mergeCell ref="V35:X35"/>
    <mergeCell ref="Y35:Z35"/>
    <mergeCell ref="V36:X36"/>
    <mergeCell ref="Y36:Z36"/>
    <mergeCell ref="V37:X37"/>
    <mergeCell ref="Y37:Z37"/>
    <mergeCell ref="X16:Z16"/>
    <mergeCell ref="W26:Z26"/>
    <mergeCell ref="R34:S34"/>
    <mergeCell ref="T34:U34"/>
    <mergeCell ref="T18:V19"/>
    <mergeCell ref="T22:V22"/>
    <mergeCell ref="Q18:S18"/>
    <mergeCell ref="T25:V25"/>
    <mergeCell ref="T28:V28"/>
    <mergeCell ref="I1:L2"/>
    <mergeCell ref="G5:H6"/>
    <mergeCell ref="I5:L6"/>
    <mergeCell ref="S50:T50"/>
    <mergeCell ref="N39:O39"/>
    <mergeCell ref="P39:Q39"/>
    <mergeCell ref="N41:O42"/>
    <mergeCell ref="P41:R42"/>
    <mergeCell ref="Q49:V49"/>
    <mergeCell ref="N49:P49"/>
    <mergeCell ref="P45:R45"/>
    <mergeCell ref="P46:R46"/>
    <mergeCell ref="P47:R47"/>
    <mergeCell ref="N45:O45"/>
    <mergeCell ref="N46:O46"/>
    <mergeCell ref="V38:X38"/>
    <mergeCell ref="P34:Q34"/>
    <mergeCell ref="X9:Z9"/>
    <mergeCell ref="X10:Z10"/>
    <mergeCell ref="X47:Z47"/>
    <mergeCell ref="M43:M44"/>
    <mergeCell ref="N47:O47"/>
    <mergeCell ref="T45:W45"/>
    <mergeCell ref="X11:Z11"/>
    <mergeCell ref="T46:W46"/>
    <mergeCell ref="T47:W47"/>
    <mergeCell ref="N43:O44"/>
    <mergeCell ref="P43:R44"/>
    <mergeCell ref="M40:Z40"/>
    <mergeCell ref="M41:M42"/>
    <mergeCell ref="T41:W44"/>
    <mergeCell ref="X45:Z45"/>
    <mergeCell ref="X46:Z46"/>
    <mergeCell ref="X41:Z42"/>
    <mergeCell ref="X43:Z44"/>
    <mergeCell ref="S41:S44"/>
    <mergeCell ref="N38:O38"/>
    <mergeCell ref="P38:Q38"/>
    <mergeCell ref="R38:S38"/>
    <mergeCell ref="T38:U38"/>
    <mergeCell ref="N37:O37"/>
    <mergeCell ref="P37:Q37"/>
    <mergeCell ref="R37:S37"/>
    <mergeCell ref="N35:O35"/>
    <mergeCell ref="P35:Q35"/>
    <mergeCell ref="R35:S35"/>
    <mergeCell ref="T35:U35"/>
    <mergeCell ref="T37:U37"/>
    <mergeCell ref="N36:O36"/>
    <mergeCell ref="P36:Q36"/>
    <mergeCell ref="R36:S36"/>
    <mergeCell ref="T36:U36"/>
    <mergeCell ref="V34:X34"/>
    <mergeCell ref="P32:Q32"/>
    <mergeCell ref="P33:Q33"/>
    <mergeCell ref="P31:Q31"/>
    <mergeCell ref="N27:P27"/>
    <mergeCell ref="W27:Z27"/>
    <mergeCell ref="N26:P26"/>
    <mergeCell ref="N31:O32"/>
    <mergeCell ref="N33:O34"/>
    <mergeCell ref="W28:Z28"/>
    <mergeCell ref="R33:S33"/>
    <mergeCell ref="T31:U31"/>
    <mergeCell ref="T32:U32"/>
    <mergeCell ref="V33:X33"/>
    <mergeCell ref="T26:V26"/>
    <mergeCell ref="Q22:S22"/>
    <mergeCell ref="W18:Z21"/>
    <mergeCell ref="Q21:S21"/>
    <mergeCell ref="P15:Q15"/>
    <mergeCell ref="Q26:S26"/>
    <mergeCell ref="Q27:S27"/>
    <mergeCell ref="T27:V27"/>
    <mergeCell ref="T33:U33"/>
    <mergeCell ref="R31:S31"/>
    <mergeCell ref="R32:S32"/>
    <mergeCell ref="W23:Z23"/>
    <mergeCell ref="R16:S16"/>
    <mergeCell ref="V15:W15"/>
    <mergeCell ref="V16:W16"/>
    <mergeCell ref="N22:P22"/>
    <mergeCell ref="T23:V23"/>
    <mergeCell ref="M17:Z17"/>
    <mergeCell ref="M18:M19"/>
    <mergeCell ref="N20:P21"/>
    <mergeCell ref="Q20:S20"/>
    <mergeCell ref="M31:M32"/>
    <mergeCell ref="N16:O16"/>
    <mergeCell ref="N28:P28"/>
    <mergeCell ref="Q28:S28"/>
    <mergeCell ref="V13:W13"/>
    <mergeCell ref="M20:M21"/>
    <mergeCell ref="Q25:S25"/>
    <mergeCell ref="V14:W14"/>
    <mergeCell ref="T16:U16"/>
    <mergeCell ref="T14:U14"/>
    <mergeCell ref="N18:P19"/>
    <mergeCell ref="W22:Z22"/>
    <mergeCell ref="T20:V21"/>
    <mergeCell ref="W25:Z25"/>
    <mergeCell ref="N24:P24"/>
    <mergeCell ref="Q24:S24"/>
    <mergeCell ref="N23:P23"/>
    <mergeCell ref="W24:Z24"/>
    <mergeCell ref="N25:P25"/>
    <mergeCell ref="Q23:S23"/>
    <mergeCell ref="T24:V24"/>
    <mergeCell ref="Q19:S19"/>
    <mergeCell ref="P13:Q13"/>
    <mergeCell ref="P14:Q14"/>
    <mergeCell ref="T13:U13"/>
    <mergeCell ref="R14:S14"/>
    <mergeCell ref="R15:S15"/>
    <mergeCell ref="P16:Q16"/>
    <mergeCell ref="T6:U6"/>
    <mergeCell ref="V8:W8"/>
    <mergeCell ref="V9:W9"/>
    <mergeCell ref="V10:W10"/>
    <mergeCell ref="V11:W11"/>
    <mergeCell ref="V12:W12"/>
    <mergeCell ref="V4:W4"/>
    <mergeCell ref="V5:W5"/>
    <mergeCell ref="V6:W6"/>
    <mergeCell ref="V7:W7"/>
    <mergeCell ref="P7:Q7"/>
    <mergeCell ref="P8:Q8"/>
    <mergeCell ref="P9:Q9"/>
    <mergeCell ref="R7:S7"/>
    <mergeCell ref="T7:U7"/>
    <mergeCell ref="P12:Q12"/>
    <mergeCell ref="N8:O8"/>
    <mergeCell ref="N9:O9"/>
    <mergeCell ref="M1:Z1"/>
    <mergeCell ref="M2:Z2"/>
    <mergeCell ref="X3:Z6"/>
    <mergeCell ref="M5:M6"/>
    <mergeCell ref="M3:M4"/>
    <mergeCell ref="P3:Q4"/>
    <mergeCell ref="R6:S6"/>
    <mergeCell ref="T4:U4"/>
    <mergeCell ref="T5:U5"/>
    <mergeCell ref="V3:W3"/>
    <mergeCell ref="P5:Q6"/>
    <mergeCell ref="N3:O6"/>
    <mergeCell ref="T3:U3"/>
    <mergeCell ref="R3:S3"/>
    <mergeCell ref="R4:S4"/>
    <mergeCell ref="R5:S5"/>
    <mergeCell ref="N13:O13"/>
    <mergeCell ref="T12:U12"/>
    <mergeCell ref="R13:S13"/>
    <mergeCell ref="T9:U9"/>
    <mergeCell ref="T10:U10"/>
    <mergeCell ref="T11:U11"/>
    <mergeCell ref="R8:S8"/>
    <mergeCell ref="R9:S9"/>
    <mergeCell ref="R10:S10"/>
    <mergeCell ref="T8:U8"/>
    <mergeCell ref="P11:Q11"/>
    <mergeCell ref="N12:O12"/>
    <mergeCell ref="T15:U15"/>
    <mergeCell ref="X7:Z7"/>
    <mergeCell ref="N7:O7"/>
    <mergeCell ref="X8:Z8"/>
    <mergeCell ref="H49:J49"/>
    <mergeCell ref="K49:L49"/>
    <mergeCell ref="A7:L7"/>
    <mergeCell ref="I11:L11"/>
    <mergeCell ref="B14:C14"/>
    <mergeCell ref="D14:E14"/>
    <mergeCell ref="A8:L8"/>
    <mergeCell ref="M33:M34"/>
    <mergeCell ref="M29:Z29"/>
    <mergeCell ref="M30:Z30"/>
    <mergeCell ref="V31:X31"/>
    <mergeCell ref="V32:X32"/>
    <mergeCell ref="Y31:Z34"/>
    <mergeCell ref="N10:O10"/>
    <mergeCell ref="N11:O11"/>
    <mergeCell ref="N14:O14"/>
    <mergeCell ref="N15:O15"/>
    <mergeCell ref="R11:S11"/>
    <mergeCell ref="R12:S12"/>
    <mergeCell ref="P10:Q10"/>
    <mergeCell ref="A3:F3"/>
    <mergeCell ref="A5:F5"/>
    <mergeCell ref="A48:C48"/>
    <mergeCell ref="A49:C49"/>
    <mergeCell ref="A50:C50"/>
    <mergeCell ref="D50:F50"/>
    <mergeCell ref="D48:F48"/>
    <mergeCell ref="F15:G15"/>
    <mergeCell ref="A46:F46"/>
    <mergeCell ref="A44:C44"/>
    <mergeCell ref="G1:H2"/>
    <mergeCell ref="G3:H4"/>
    <mergeCell ref="A1:F1"/>
    <mergeCell ref="A2:F2"/>
    <mergeCell ref="A4:F4"/>
    <mergeCell ref="A51:C51"/>
    <mergeCell ref="A6:F6"/>
    <mergeCell ref="D47:F47"/>
    <mergeCell ref="F14:G14"/>
    <mergeCell ref="A9:L9"/>
    <mergeCell ref="G46:L46"/>
    <mergeCell ref="H10:L10"/>
    <mergeCell ref="D13:E13"/>
    <mergeCell ref="E10:G10"/>
    <mergeCell ref="A43:C43"/>
    <mergeCell ref="I3:L4"/>
    <mergeCell ref="A11:D11"/>
    <mergeCell ref="E11:H11"/>
    <mergeCell ref="A10:D10"/>
    <mergeCell ref="F13:G13"/>
    <mergeCell ref="H50:J50"/>
    <mergeCell ref="K50:L50"/>
    <mergeCell ref="D49:F49"/>
    <mergeCell ref="A12:L12"/>
    <mergeCell ref="A52:C52"/>
    <mergeCell ref="D52:F52"/>
    <mergeCell ref="D51:F51"/>
    <mergeCell ref="K16:K17"/>
    <mergeCell ref="A13:A17"/>
    <mergeCell ref="E16:E17"/>
    <mergeCell ref="B15:C15"/>
    <mergeCell ref="D15:E15"/>
    <mergeCell ref="B13:C13"/>
    <mergeCell ref="J16:J17"/>
    <mergeCell ref="A47:C47"/>
    <mergeCell ref="I13:I17"/>
    <mergeCell ref="J13:K13"/>
    <mergeCell ref="J14:K14"/>
    <mergeCell ref="J15:K15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Z52"/>
  <sheetViews>
    <sheetView view="pageBreakPreview" topLeftCell="A17" zoomScale="75" zoomScaleNormal="50" zoomScaleSheetLayoutView="75" workbookViewId="0">
      <selection activeCell="H47" sqref="H47"/>
    </sheetView>
  </sheetViews>
  <sheetFormatPr defaultRowHeight="18.75" x14ac:dyDescent="0.2"/>
  <cols>
    <col min="1" max="1" width="11.140625" style="2" customWidth="1"/>
    <col min="2" max="2" width="13.42578125" style="2" customWidth="1"/>
    <col min="3" max="3" width="12.140625" style="2" customWidth="1"/>
    <col min="4" max="4" width="14" style="2" customWidth="1"/>
    <col min="5" max="5" width="5.42578125" style="2" customWidth="1"/>
    <col min="6" max="6" width="13.85546875" style="2" customWidth="1"/>
    <col min="7" max="7" width="12.85546875" style="2" customWidth="1"/>
    <col min="8" max="8" width="18.42578125" style="2" customWidth="1"/>
    <col min="9" max="9" width="8.28515625" style="2" customWidth="1"/>
    <col min="10" max="11" width="8.85546875" style="2" customWidth="1"/>
    <col min="12" max="12" width="17" style="2" customWidth="1"/>
    <col min="13" max="26" width="10.28515625" style="2" customWidth="1"/>
    <col min="27" max="16384" width="9.140625" style="2"/>
  </cols>
  <sheetData>
    <row r="1" spans="1:26" ht="21.75" customHeight="1" x14ac:dyDescent="0.2">
      <c r="A1" s="103" t="s">
        <v>157</v>
      </c>
      <c r="B1" s="103"/>
      <c r="C1" s="103"/>
      <c r="D1" s="103"/>
      <c r="E1" s="103"/>
      <c r="F1" s="103"/>
      <c r="G1" s="107" t="s">
        <v>154</v>
      </c>
      <c r="H1" s="107"/>
      <c r="I1" s="103" t="s">
        <v>160</v>
      </c>
      <c r="J1" s="103"/>
      <c r="K1" s="103"/>
      <c r="L1" s="103"/>
      <c r="M1" s="128" t="s">
        <v>96</v>
      </c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ht="21.75" customHeight="1" x14ac:dyDescent="0.2">
      <c r="A2" s="105" t="s">
        <v>45</v>
      </c>
      <c r="B2" s="105"/>
      <c r="C2" s="105"/>
      <c r="D2" s="105"/>
      <c r="E2" s="105"/>
      <c r="F2" s="105"/>
      <c r="G2" s="107"/>
      <c r="H2" s="107"/>
      <c r="I2" s="103"/>
      <c r="J2" s="103"/>
      <c r="K2" s="103"/>
      <c r="L2" s="103"/>
      <c r="M2" s="128" t="s">
        <v>78</v>
      </c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21.75" customHeight="1" x14ac:dyDescent="0.2">
      <c r="A3" s="103" t="s">
        <v>158</v>
      </c>
      <c r="B3" s="104"/>
      <c r="C3" s="104"/>
      <c r="D3" s="104"/>
      <c r="E3" s="104"/>
      <c r="F3" s="104"/>
      <c r="G3" s="107" t="s">
        <v>155</v>
      </c>
      <c r="H3" s="107"/>
      <c r="I3" s="103" t="s">
        <v>208</v>
      </c>
      <c r="J3" s="103"/>
      <c r="K3" s="103"/>
      <c r="L3" s="103"/>
      <c r="M3" s="141" t="s">
        <v>79</v>
      </c>
      <c r="N3" s="137" t="s">
        <v>81</v>
      </c>
      <c r="O3" s="141"/>
      <c r="P3" s="137" t="s">
        <v>65</v>
      </c>
      <c r="Q3" s="141"/>
      <c r="R3" s="137" t="s">
        <v>82</v>
      </c>
      <c r="S3" s="141"/>
      <c r="T3" s="137" t="s">
        <v>85</v>
      </c>
      <c r="U3" s="141"/>
      <c r="V3" s="137" t="s">
        <v>87</v>
      </c>
      <c r="W3" s="141"/>
      <c r="X3" s="144" t="s">
        <v>91</v>
      </c>
      <c r="Y3" s="145"/>
      <c r="Z3" s="145"/>
    </row>
    <row r="4" spans="1:26" ht="29.25" customHeight="1" x14ac:dyDescent="0.2">
      <c r="A4" s="105" t="s">
        <v>46</v>
      </c>
      <c r="B4" s="105"/>
      <c r="C4" s="105"/>
      <c r="D4" s="105"/>
      <c r="E4" s="105"/>
      <c r="F4" s="105"/>
      <c r="G4" s="107"/>
      <c r="H4" s="107"/>
      <c r="I4" s="103"/>
      <c r="J4" s="103"/>
      <c r="K4" s="103"/>
      <c r="L4" s="103"/>
      <c r="M4" s="132"/>
      <c r="N4" s="138"/>
      <c r="O4" s="132"/>
      <c r="P4" s="138"/>
      <c r="Q4" s="132"/>
      <c r="R4" s="138" t="s">
        <v>83</v>
      </c>
      <c r="S4" s="132"/>
      <c r="T4" s="138" t="s">
        <v>86</v>
      </c>
      <c r="U4" s="132"/>
      <c r="V4" s="138" t="s">
        <v>88</v>
      </c>
      <c r="W4" s="132"/>
      <c r="X4" s="144"/>
      <c r="Y4" s="145"/>
      <c r="Z4" s="145"/>
    </row>
    <row r="5" spans="1:26" ht="21.75" customHeight="1" x14ac:dyDescent="0.2">
      <c r="A5" s="103" t="s">
        <v>185</v>
      </c>
      <c r="B5" s="104"/>
      <c r="C5" s="104"/>
      <c r="D5" s="104"/>
      <c r="E5" s="104"/>
      <c r="F5" s="104"/>
      <c r="G5" s="107" t="s">
        <v>156</v>
      </c>
      <c r="H5" s="107"/>
      <c r="I5" s="103" t="s">
        <v>248</v>
      </c>
      <c r="J5" s="103"/>
      <c r="K5" s="103"/>
      <c r="L5" s="103"/>
      <c r="M5" s="132" t="s">
        <v>80</v>
      </c>
      <c r="N5" s="138"/>
      <c r="O5" s="132"/>
      <c r="P5" s="138" t="s">
        <v>190</v>
      </c>
      <c r="Q5" s="132"/>
      <c r="R5" s="146" t="s">
        <v>84</v>
      </c>
      <c r="S5" s="147"/>
      <c r="T5" s="146" t="s">
        <v>84</v>
      </c>
      <c r="U5" s="147"/>
      <c r="V5" s="138" t="s">
        <v>89</v>
      </c>
      <c r="W5" s="132"/>
      <c r="X5" s="144"/>
      <c r="Y5" s="145"/>
      <c r="Z5" s="145"/>
    </row>
    <row r="6" spans="1:26" ht="27.75" customHeight="1" x14ac:dyDescent="0.2">
      <c r="A6" s="105" t="s">
        <v>47</v>
      </c>
      <c r="B6" s="105"/>
      <c r="C6" s="105"/>
      <c r="D6" s="105"/>
      <c r="E6" s="105"/>
      <c r="F6" s="105"/>
      <c r="G6" s="107"/>
      <c r="H6" s="107"/>
      <c r="I6" s="103"/>
      <c r="J6" s="103"/>
      <c r="K6" s="103"/>
      <c r="L6" s="103"/>
      <c r="M6" s="133"/>
      <c r="N6" s="140"/>
      <c r="O6" s="133"/>
      <c r="P6" s="140"/>
      <c r="Q6" s="133"/>
      <c r="R6" s="140"/>
      <c r="S6" s="133"/>
      <c r="T6" s="140"/>
      <c r="U6" s="133"/>
      <c r="V6" s="140" t="s">
        <v>90</v>
      </c>
      <c r="W6" s="133"/>
      <c r="X6" s="144"/>
      <c r="Y6" s="145"/>
      <c r="Z6" s="145"/>
    </row>
    <row r="7" spans="1:26" ht="21.75" customHeight="1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9"/>
      <c r="N7" s="126"/>
      <c r="O7" s="142"/>
      <c r="P7" s="126"/>
      <c r="Q7" s="142"/>
      <c r="R7" s="126"/>
      <c r="S7" s="142"/>
      <c r="T7" s="126"/>
      <c r="U7" s="142"/>
      <c r="V7" s="126"/>
      <c r="W7" s="142"/>
      <c r="X7" s="126"/>
      <c r="Y7" s="127"/>
      <c r="Z7" s="127"/>
    </row>
    <row r="8" spans="1:26" ht="22.5" customHeight="1" x14ac:dyDescent="0.2">
      <c r="A8" s="131" t="s">
        <v>48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9"/>
      <c r="N8" s="126"/>
      <c r="O8" s="142"/>
      <c r="P8" s="126"/>
      <c r="Q8" s="142"/>
      <c r="R8" s="126"/>
      <c r="S8" s="142"/>
      <c r="T8" s="126"/>
      <c r="U8" s="142"/>
      <c r="V8" s="126"/>
      <c r="W8" s="142"/>
      <c r="X8" s="126"/>
      <c r="Y8" s="127"/>
      <c r="Z8" s="127"/>
    </row>
    <row r="9" spans="1:26" ht="22.5" customHeight="1" x14ac:dyDescent="0.2">
      <c r="A9" s="120" t="s">
        <v>49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9"/>
      <c r="N9" s="126"/>
      <c r="O9" s="142"/>
      <c r="P9" s="126"/>
      <c r="Q9" s="142"/>
      <c r="R9" s="126"/>
      <c r="S9" s="142"/>
      <c r="T9" s="126"/>
      <c r="U9" s="142"/>
      <c r="V9" s="126"/>
      <c r="W9" s="142"/>
      <c r="X9" s="126"/>
      <c r="Y9" s="127"/>
      <c r="Z9" s="127"/>
    </row>
    <row r="10" spans="1:26" ht="22.5" customHeight="1" x14ac:dyDescent="0.2">
      <c r="A10" s="117" t="s">
        <v>112</v>
      </c>
      <c r="B10" s="117"/>
      <c r="C10" s="117"/>
      <c r="D10" s="117"/>
      <c r="E10" s="125" t="s">
        <v>378</v>
      </c>
      <c r="F10" s="125"/>
      <c r="G10" s="125"/>
      <c r="H10" s="106" t="s">
        <v>379</v>
      </c>
      <c r="I10" s="106"/>
      <c r="J10" s="106"/>
      <c r="K10" s="106"/>
      <c r="L10" s="106"/>
      <c r="M10" s="9"/>
      <c r="N10" s="126"/>
      <c r="O10" s="142"/>
      <c r="P10" s="126"/>
      <c r="Q10" s="142"/>
      <c r="R10" s="126"/>
      <c r="S10" s="142"/>
      <c r="T10" s="126"/>
      <c r="U10" s="142"/>
      <c r="V10" s="126"/>
      <c r="W10" s="142"/>
      <c r="X10" s="126"/>
      <c r="Y10" s="127"/>
      <c r="Z10" s="127"/>
    </row>
    <row r="11" spans="1:26" ht="22.5" customHeight="1" x14ac:dyDescent="0.2">
      <c r="A11" s="117" t="s">
        <v>113</v>
      </c>
      <c r="B11" s="117"/>
      <c r="C11" s="117"/>
      <c r="D11" s="117"/>
      <c r="E11" s="124" t="s">
        <v>232</v>
      </c>
      <c r="F11" s="124"/>
      <c r="G11" s="124"/>
      <c r="H11" s="124"/>
      <c r="I11" s="106" t="s">
        <v>114</v>
      </c>
      <c r="J11" s="106"/>
      <c r="K11" s="106"/>
      <c r="L11" s="106"/>
      <c r="M11" s="9"/>
      <c r="N11" s="126"/>
      <c r="O11" s="142"/>
      <c r="P11" s="126"/>
      <c r="Q11" s="142"/>
      <c r="R11" s="126"/>
      <c r="S11" s="142"/>
      <c r="T11" s="126"/>
      <c r="U11" s="142"/>
      <c r="V11" s="126"/>
      <c r="W11" s="142"/>
      <c r="X11" s="126"/>
      <c r="Y11" s="127"/>
      <c r="Z11" s="127"/>
    </row>
    <row r="12" spans="1:26" ht="21.75" customHeight="1" x14ac:dyDescent="0.2">
      <c r="A12" s="187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87"/>
      <c r="M12" s="9"/>
      <c r="N12" s="126"/>
      <c r="O12" s="142"/>
      <c r="P12" s="126"/>
      <c r="Q12" s="142"/>
      <c r="R12" s="126"/>
      <c r="S12" s="142"/>
      <c r="T12" s="126"/>
      <c r="U12" s="142"/>
      <c r="V12" s="126"/>
      <c r="W12" s="142"/>
      <c r="X12" s="126"/>
      <c r="Y12" s="127"/>
      <c r="Z12" s="127"/>
    </row>
    <row r="13" spans="1:26" ht="21.75" customHeight="1" x14ac:dyDescent="0.2">
      <c r="A13" s="158" t="s">
        <v>50</v>
      </c>
      <c r="B13" s="167" t="s">
        <v>56</v>
      </c>
      <c r="C13" s="167"/>
      <c r="D13" s="172" t="s">
        <v>263</v>
      </c>
      <c r="E13" s="173"/>
      <c r="F13" s="166" t="s">
        <v>59</v>
      </c>
      <c r="G13" s="167"/>
      <c r="H13" s="40" t="s">
        <v>263</v>
      </c>
      <c r="I13" s="175" t="s">
        <v>5</v>
      </c>
      <c r="J13" s="166" t="s">
        <v>60</v>
      </c>
      <c r="K13" s="167"/>
      <c r="L13" s="45" t="s">
        <v>65</v>
      </c>
      <c r="M13" s="9"/>
      <c r="N13" s="126"/>
      <c r="O13" s="142"/>
      <c r="P13" s="126"/>
      <c r="Q13" s="142"/>
      <c r="R13" s="126"/>
      <c r="S13" s="142"/>
      <c r="T13" s="126"/>
      <c r="U13" s="142"/>
      <c r="V13" s="126"/>
      <c r="W13" s="142"/>
      <c r="X13" s="126"/>
      <c r="Y13" s="127"/>
      <c r="Z13" s="127"/>
    </row>
    <row r="14" spans="1:26" ht="21.75" customHeight="1" x14ac:dyDescent="0.2">
      <c r="A14" s="159"/>
      <c r="B14" s="171" t="s">
        <v>57</v>
      </c>
      <c r="C14" s="171"/>
      <c r="D14" s="179" t="s">
        <v>249</v>
      </c>
      <c r="E14" s="180"/>
      <c r="F14" s="170" t="s">
        <v>57</v>
      </c>
      <c r="G14" s="171"/>
      <c r="H14" s="42" t="s">
        <v>249</v>
      </c>
      <c r="I14" s="176"/>
      <c r="J14" s="170" t="s">
        <v>61</v>
      </c>
      <c r="K14" s="171"/>
      <c r="L14" s="72" t="s">
        <v>66</v>
      </c>
      <c r="M14" s="9"/>
      <c r="N14" s="126"/>
      <c r="O14" s="142"/>
      <c r="P14" s="126"/>
      <c r="Q14" s="142"/>
      <c r="R14" s="126"/>
      <c r="S14" s="142"/>
      <c r="T14" s="126"/>
      <c r="U14" s="142"/>
      <c r="V14" s="126"/>
      <c r="W14" s="142"/>
      <c r="X14" s="126"/>
      <c r="Y14" s="127"/>
      <c r="Z14" s="127"/>
    </row>
    <row r="15" spans="1:26" ht="21.75" customHeight="1" x14ac:dyDescent="0.2">
      <c r="A15" s="159"/>
      <c r="B15" s="163" t="s">
        <v>58</v>
      </c>
      <c r="C15" s="163"/>
      <c r="D15" s="164">
        <v>7200</v>
      </c>
      <c r="E15" s="165"/>
      <c r="F15" s="162" t="s">
        <v>58</v>
      </c>
      <c r="G15" s="163"/>
      <c r="H15" s="43">
        <v>7200</v>
      </c>
      <c r="I15" s="176"/>
      <c r="J15" s="162" t="s">
        <v>62</v>
      </c>
      <c r="K15" s="163"/>
      <c r="L15" s="72" t="s">
        <v>67</v>
      </c>
      <c r="M15" s="9"/>
      <c r="N15" s="126"/>
      <c r="O15" s="142"/>
      <c r="P15" s="126"/>
      <c r="Q15" s="142"/>
      <c r="R15" s="126"/>
      <c r="S15" s="142"/>
      <c r="T15" s="126"/>
      <c r="U15" s="142"/>
      <c r="V15" s="126"/>
      <c r="W15" s="142"/>
      <c r="X15" s="126"/>
      <c r="Y15" s="127"/>
      <c r="Z15" s="127"/>
    </row>
    <row r="16" spans="1:26" ht="21.75" customHeight="1" x14ac:dyDescent="0.2">
      <c r="A16" s="159"/>
      <c r="B16" s="73" t="s">
        <v>51</v>
      </c>
      <c r="C16" s="44" t="s">
        <v>53</v>
      </c>
      <c r="D16" s="44" t="s">
        <v>54</v>
      </c>
      <c r="E16" s="118"/>
      <c r="F16" s="44" t="s">
        <v>51</v>
      </c>
      <c r="G16" s="44" t="s">
        <v>53</v>
      </c>
      <c r="H16" s="45" t="s">
        <v>54</v>
      </c>
      <c r="I16" s="176"/>
      <c r="J16" s="118" t="s">
        <v>63</v>
      </c>
      <c r="K16" s="118" t="s">
        <v>64</v>
      </c>
      <c r="L16" s="72" t="s">
        <v>68</v>
      </c>
      <c r="M16" s="9"/>
      <c r="N16" s="126"/>
      <c r="O16" s="142"/>
      <c r="P16" s="126"/>
      <c r="Q16" s="142"/>
      <c r="R16" s="126"/>
      <c r="S16" s="142"/>
      <c r="T16" s="126"/>
      <c r="U16" s="142"/>
      <c r="V16" s="126"/>
      <c r="W16" s="142"/>
      <c r="X16" s="126"/>
      <c r="Y16" s="127"/>
      <c r="Z16" s="127"/>
    </row>
    <row r="17" spans="1:26" ht="21.75" customHeight="1" x14ac:dyDescent="0.2">
      <c r="A17" s="159"/>
      <c r="B17" s="44" t="s">
        <v>52</v>
      </c>
      <c r="C17" s="46" t="s">
        <v>51</v>
      </c>
      <c r="D17" s="46" t="s">
        <v>55</v>
      </c>
      <c r="E17" s="161"/>
      <c r="F17" s="46" t="s">
        <v>52</v>
      </c>
      <c r="G17" s="47" t="s">
        <v>51</v>
      </c>
      <c r="H17" s="48" t="s">
        <v>55</v>
      </c>
      <c r="I17" s="177"/>
      <c r="J17" s="119"/>
      <c r="K17" s="119"/>
      <c r="L17" s="48" t="s">
        <v>69</v>
      </c>
      <c r="M17" s="148" t="s">
        <v>92</v>
      </c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ht="23.25" customHeight="1" x14ac:dyDescent="0.2">
      <c r="A18" s="39" t="s">
        <v>7</v>
      </c>
      <c r="B18" s="82">
        <v>4280.6260000000002</v>
      </c>
      <c r="C18" s="50"/>
      <c r="D18" s="51"/>
      <c r="E18" s="80"/>
      <c r="F18" s="82">
        <v>2210.7939999999999</v>
      </c>
      <c r="G18" s="52"/>
      <c r="H18" s="51"/>
      <c r="I18" s="53"/>
      <c r="J18" s="39"/>
      <c r="K18" s="80">
        <v>6.3</v>
      </c>
      <c r="L18" s="75"/>
      <c r="M18" s="141" t="s">
        <v>79</v>
      </c>
      <c r="N18" s="135" t="s">
        <v>98</v>
      </c>
      <c r="O18" s="135"/>
      <c r="P18" s="135"/>
      <c r="Q18" s="135" t="s">
        <v>107</v>
      </c>
      <c r="R18" s="135"/>
      <c r="S18" s="135"/>
      <c r="T18" s="135" t="s">
        <v>93</v>
      </c>
      <c r="U18" s="135"/>
      <c r="V18" s="135"/>
      <c r="W18" s="137" t="s">
        <v>91</v>
      </c>
      <c r="X18" s="149"/>
      <c r="Y18" s="149"/>
      <c r="Z18" s="149"/>
    </row>
    <row r="19" spans="1:26" ht="23.25" customHeight="1" x14ac:dyDescent="0.2">
      <c r="A19" s="39" t="s">
        <v>8</v>
      </c>
      <c r="B19" s="82">
        <v>4280.683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5.6999999999788997E-2</v>
      </c>
      <c r="D19" s="51">
        <f t="shared" ref="D19:D42" si="1">IF(C19="","",C19*$D$15)</f>
        <v>410.39999999848078</v>
      </c>
      <c r="E19" s="80"/>
      <c r="F19" s="82">
        <v>2210.8359999999998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4.1999999999916326E-2</v>
      </c>
      <c r="H19" s="51">
        <f t="shared" ref="H19:H42" si="3">IF(G19="","",G19*$H$15)</f>
        <v>302.39999999939755</v>
      </c>
      <c r="I19" s="53">
        <f t="shared" ref="I19:I42" si="4">IF(H19="","",IF(D19="","",IF(AND(H19=0,D19=0),0,H19/D19)))</f>
        <v>0.73684210526441762</v>
      </c>
      <c r="J19" s="39"/>
      <c r="K19" s="80">
        <v>6.3</v>
      </c>
      <c r="L19" s="67"/>
      <c r="M19" s="132"/>
      <c r="N19" s="136"/>
      <c r="O19" s="136"/>
      <c r="P19" s="136"/>
      <c r="Q19" s="136" t="s">
        <v>108</v>
      </c>
      <c r="R19" s="136"/>
      <c r="S19" s="136"/>
      <c r="T19" s="136"/>
      <c r="U19" s="136"/>
      <c r="V19" s="136"/>
      <c r="W19" s="138"/>
      <c r="X19" s="128"/>
      <c r="Y19" s="128"/>
      <c r="Z19" s="128"/>
    </row>
    <row r="20" spans="1:26" ht="23.25" customHeight="1" x14ac:dyDescent="0.2">
      <c r="A20" s="39" t="s">
        <v>9</v>
      </c>
      <c r="B20" s="82">
        <v>4280.74</v>
      </c>
      <c r="C20" s="50">
        <f t="shared" si="0"/>
        <v>5.6999999999788997E-2</v>
      </c>
      <c r="D20" s="51">
        <f t="shared" si="1"/>
        <v>410.39999999848078</v>
      </c>
      <c r="E20" s="80"/>
      <c r="F20" s="82">
        <v>2210.8760000000002</v>
      </c>
      <c r="G20" s="52">
        <f t="shared" si="2"/>
        <v>4.0000000000418368E-2</v>
      </c>
      <c r="H20" s="51">
        <f t="shared" si="3"/>
        <v>288.00000000301225</v>
      </c>
      <c r="I20" s="53">
        <f t="shared" si="4"/>
        <v>0.70175438597484985</v>
      </c>
      <c r="J20" s="39"/>
      <c r="K20" s="80">
        <v>6.3</v>
      </c>
      <c r="L20" s="67"/>
      <c r="M20" s="132" t="s">
        <v>80</v>
      </c>
      <c r="N20" s="136" t="s">
        <v>99</v>
      </c>
      <c r="O20" s="136"/>
      <c r="P20" s="136"/>
      <c r="Q20" s="136" t="s">
        <v>189</v>
      </c>
      <c r="R20" s="136"/>
      <c r="S20" s="136"/>
      <c r="T20" s="136" t="s">
        <v>94</v>
      </c>
      <c r="U20" s="136"/>
      <c r="V20" s="136"/>
      <c r="W20" s="138"/>
      <c r="X20" s="128"/>
      <c r="Y20" s="128"/>
      <c r="Z20" s="128"/>
    </row>
    <row r="21" spans="1:26" ht="23.25" customHeight="1" x14ac:dyDescent="0.2">
      <c r="A21" s="39" t="s">
        <v>10</v>
      </c>
      <c r="B21" s="82">
        <v>4280.7979999999998</v>
      </c>
      <c r="C21" s="50">
        <f t="shared" si="0"/>
        <v>5.7999999999992724E-2</v>
      </c>
      <c r="D21" s="51">
        <f t="shared" si="1"/>
        <v>417.59999999994761</v>
      </c>
      <c r="E21" s="80"/>
      <c r="F21" s="82">
        <v>2210.9189999999999</v>
      </c>
      <c r="G21" s="52">
        <f t="shared" si="2"/>
        <v>4.2999999999665306E-2</v>
      </c>
      <c r="H21" s="51">
        <f t="shared" si="3"/>
        <v>309.5999999975902</v>
      </c>
      <c r="I21" s="53">
        <f t="shared" si="4"/>
        <v>0.74137931033915005</v>
      </c>
      <c r="J21" s="39"/>
      <c r="K21" s="80">
        <v>6.3</v>
      </c>
      <c r="L21" s="67"/>
      <c r="M21" s="133"/>
      <c r="N21" s="139"/>
      <c r="O21" s="139"/>
      <c r="P21" s="139"/>
      <c r="Q21" s="139"/>
      <c r="R21" s="139"/>
      <c r="S21" s="139"/>
      <c r="T21" s="139"/>
      <c r="U21" s="139"/>
      <c r="V21" s="139"/>
      <c r="W21" s="140"/>
      <c r="X21" s="148"/>
      <c r="Y21" s="148"/>
      <c r="Z21" s="148"/>
    </row>
    <row r="22" spans="1:26" ht="23.25" customHeight="1" x14ac:dyDescent="0.2">
      <c r="A22" s="39" t="s">
        <v>11</v>
      </c>
      <c r="B22" s="82">
        <v>4280.8540000000003</v>
      </c>
      <c r="C22" s="50">
        <f t="shared" si="0"/>
        <v>5.6000000000494765E-2</v>
      </c>
      <c r="D22" s="51">
        <f t="shared" si="1"/>
        <v>403.20000000356231</v>
      </c>
      <c r="E22" s="80"/>
      <c r="F22" s="82">
        <v>2210.9589999999998</v>
      </c>
      <c r="G22" s="52">
        <f t="shared" si="2"/>
        <v>3.999999999996362E-2</v>
      </c>
      <c r="H22" s="51">
        <f t="shared" si="3"/>
        <v>287.99999999973807</v>
      </c>
      <c r="I22" s="53">
        <f t="shared" si="4"/>
        <v>0.71428571427875387</v>
      </c>
      <c r="J22" s="39"/>
      <c r="K22" s="80">
        <v>6.3</v>
      </c>
      <c r="L22" s="67"/>
      <c r="M22" s="9"/>
      <c r="N22" s="143"/>
      <c r="O22" s="143"/>
      <c r="P22" s="143"/>
      <c r="Q22" s="143"/>
      <c r="R22" s="143"/>
      <c r="S22" s="143"/>
      <c r="T22" s="143"/>
      <c r="U22" s="143"/>
      <c r="V22" s="143"/>
      <c r="W22" s="126"/>
      <c r="X22" s="127"/>
      <c r="Y22" s="127"/>
      <c r="Z22" s="127"/>
    </row>
    <row r="23" spans="1:26" ht="23.25" customHeight="1" x14ac:dyDescent="0.2">
      <c r="A23" s="39" t="s">
        <v>12</v>
      </c>
      <c r="B23" s="82">
        <v>4280.9129999999996</v>
      </c>
      <c r="C23" s="50">
        <f t="shared" si="0"/>
        <v>5.8999999999286956E-2</v>
      </c>
      <c r="D23" s="51">
        <f t="shared" si="1"/>
        <v>424.79999999486608</v>
      </c>
      <c r="E23" s="80"/>
      <c r="F23" s="82">
        <v>2211.002</v>
      </c>
      <c r="G23" s="52">
        <f t="shared" si="2"/>
        <v>4.3000000000120053E-2</v>
      </c>
      <c r="H23" s="51">
        <f t="shared" si="3"/>
        <v>309.60000000086438</v>
      </c>
      <c r="I23" s="53">
        <f t="shared" si="4"/>
        <v>0.72881355933287673</v>
      </c>
      <c r="J23" s="39"/>
      <c r="K23" s="80">
        <v>6.3</v>
      </c>
      <c r="L23" s="67"/>
      <c r="M23" s="9"/>
      <c r="N23" s="143"/>
      <c r="O23" s="143"/>
      <c r="P23" s="143"/>
      <c r="Q23" s="143"/>
      <c r="R23" s="143"/>
      <c r="S23" s="143"/>
      <c r="T23" s="143"/>
      <c r="U23" s="143"/>
      <c r="V23" s="143"/>
      <c r="W23" s="126"/>
      <c r="X23" s="127"/>
      <c r="Y23" s="127"/>
      <c r="Z23" s="127"/>
    </row>
    <row r="24" spans="1:26" ht="23.25" customHeight="1" x14ac:dyDescent="0.2">
      <c r="A24" s="39" t="s">
        <v>13</v>
      </c>
      <c r="B24" s="82">
        <v>4280.97</v>
      </c>
      <c r="C24" s="50">
        <f t="shared" si="0"/>
        <v>5.7000000000698492E-2</v>
      </c>
      <c r="D24" s="51">
        <f t="shared" si="1"/>
        <v>410.40000000502914</v>
      </c>
      <c r="E24" s="80"/>
      <c r="F24" s="82">
        <v>2211.0430000000001</v>
      </c>
      <c r="G24" s="52">
        <f t="shared" si="2"/>
        <v>4.1000000000167347E-2</v>
      </c>
      <c r="H24" s="51">
        <f t="shared" si="3"/>
        <v>295.2000000012049</v>
      </c>
      <c r="I24" s="53">
        <f t="shared" si="4"/>
        <v>0.71929824560815658</v>
      </c>
      <c r="J24" s="39"/>
      <c r="K24" s="80">
        <v>6.3</v>
      </c>
      <c r="L24" s="67"/>
      <c r="M24" s="9"/>
      <c r="N24" s="143"/>
      <c r="O24" s="143"/>
      <c r="P24" s="143"/>
      <c r="Q24" s="143"/>
      <c r="R24" s="143"/>
      <c r="S24" s="143"/>
      <c r="T24" s="143"/>
      <c r="U24" s="143"/>
      <c r="V24" s="143"/>
      <c r="W24" s="126"/>
      <c r="X24" s="127"/>
      <c r="Y24" s="127"/>
      <c r="Z24" s="127"/>
    </row>
    <row r="25" spans="1:26" ht="23.25" customHeight="1" x14ac:dyDescent="0.2">
      <c r="A25" s="39" t="s">
        <v>14</v>
      </c>
      <c r="B25" s="82">
        <v>4281.0370000000003</v>
      </c>
      <c r="C25" s="50">
        <f t="shared" si="0"/>
        <v>6.7000000000007276E-2</v>
      </c>
      <c r="D25" s="51">
        <f t="shared" si="1"/>
        <v>482.40000000005239</v>
      </c>
      <c r="E25" s="80"/>
      <c r="F25" s="82">
        <v>2211.0929999999998</v>
      </c>
      <c r="G25" s="52">
        <f t="shared" si="2"/>
        <v>4.9999999999727152E-2</v>
      </c>
      <c r="H25" s="51">
        <f t="shared" si="3"/>
        <v>359.99999999803549</v>
      </c>
      <c r="I25" s="53">
        <f t="shared" si="4"/>
        <v>0.7462686567122645</v>
      </c>
      <c r="J25" s="39"/>
      <c r="K25" s="80">
        <v>6.3</v>
      </c>
      <c r="L25" s="67"/>
      <c r="M25" s="9"/>
      <c r="N25" s="143"/>
      <c r="O25" s="143"/>
      <c r="P25" s="143"/>
      <c r="Q25" s="143"/>
      <c r="R25" s="143"/>
      <c r="S25" s="143"/>
      <c r="T25" s="143"/>
      <c r="U25" s="143"/>
      <c r="V25" s="143"/>
      <c r="W25" s="126"/>
      <c r="X25" s="127"/>
      <c r="Y25" s="127"/>
      <c r="Z25" s="127"/>
    </row>
    <row r="26" spans="1:26" ht="23.25" customHeight="1" x14ac:dyDescent="0.2">
      <c r="A26" s="39" t="s">
        <v>15</v>
      </c>
      <c r="B26" s="82">
        <v>4281.1040000000003</v>
      </c>
      <c r="C26" s="50">
        <f t="shared" si="0"/>
        <v>6.7000000000007276E-2</v>
      </c>
      <c r="D26" s="51">
        <f t="shared" si="1"/>
        <v>482.40000000005239</v>
      </c>
      <c r="E26" s="80"/>
      <c r="F26" s="82">
        <v>2211.1419999999998</v>
      </c>
      <c r="G26" s="52">
        <f t="shared" si="2"/>
        <v>4.8999999999978172E-2</v>
      </c>
      <c r="H26" s="51">
        <f t="shared" si="3"/>
        <v>352.79999999984284</v>
      </c>
      <c r="I26" s="53">
        <f t="shared" si="4"/>
        <v>0.73134328358168432</v>
      </c>
      <c r="J26" s="39"/>
      <c r="K26" s="80">
        <v>6.2</v>
      </c>
      <c r="L26" s="67"/>
      <c r="M26" s="9"/>
      <c r="N26" s="143"/>
      <c r="O26" s="143"/>
      <c r="P26" s="143"/>
      <c r="Q26" s="143"/>
      <c r="R26" s="143"/>
      <c r="S26" s="143"/>
      <c r="T26" s="143"/>
      <c r="U26" s="143"/>
      <c r="V26" s="143"/>
      <c r="W26" s="126"/>
      <c r="X26" s="127"/>
      <c r="Y26" s="127"/>
      <c r="Z26" s="127"/>
    </row>
    <row r="27" spans="1:26" ht="23.25" customHeight="1" x14ac:dyDescent="0.2">
      <c r="A27" s="39" t="s">
        <v>16</v>
      </c>
      <c r="B27" s="82">
        <v>4281.1710000000003</v>
      </c>
      <c r="C27" s="50">
        <f t="shared" si="0"/>
        <v>6.7000000000007276E-2</v>
      </c>
      <c r="D27" s="51">
        <f t="shared" si="1"/>
        <v>482.40000000005239</v>
      </c>
      <c r="E27" s="80"/>
      <c r="F27" s="82">
        <v>2211.1889999999999</v>
      </c>
      <c r="G27" s="52">
        <f t="shared" si="2"/>
        <v>4.7000000000025466E-2</v>
      </c>
      <c r="H27" s="51">
        <f t="shared" si="3"/>
        <v>338.40000000018335</v>
      </c>
      <c r="I27" s="53">
        <f t="shared" si="4"/>
        <v>0.70149253731373673</v>
      </c>
      <c r="J27" s="39"/>
      <c r="K27" s="80">
        <v>6.2</v>
      </c>
      <c r="L27" s="67"/>
      <c r="M27" s="9"/>
      <c r="N27" s="143"/>
      <c r="O27" s="143"/>
      <c r="P27" s="143"/>
      <c r="Q27" s="143"/>
      <c r="R27" s="143"/>
      <c r="S27" s="143"/>
      <c r="T27" s="143"/>
      <c r="U27" s="143"/>
      <c r="V27" s="143"/>
      <c r="W27" s="126"/>
      <c r="X27" s="127"/>
      <c r="Y27" s="127"/>
      <c r="Z27" s="127"/>
    </row>
    <row r="28" spans="1:26" ht="23.25" customHeight="1" x14ac:dyDescent="0.2">
      <c r="A28" s="39" t="s">
        <v>17</v>
      </c>
      <c r="B28" s="82">
        <v>4281.2389999999996</v>
      </c>
      <c r="C28" s="50">
        <f t="shared" si="0"/>
        <v>6.7999999999301508E-2</v>
      </c>
      <c r="D28" s="51">
        <f t="shared" si="1"/>
        <v>489.59999999497086</v>
      </c>
      <c r="E28" s="80"/>
      <c r="F28" s="82">
        <v>2211.2370000000001</v>
      </c>
      <c r="G28" s="52">
        <f t="shared" si="2"/>
        <v>4.8000000000229193E-2</v>
      </c>
      <c r="H28" s="51">
        <f t="shared" si="3"/>
        <v>345.60000000165019</v>
      </c>
      <c r="I28" s="53">
        <f t="shared" si="4"/>
        <v>0.70588235295179769</v>
      </c>
      <c r="J28" s="39"/>
      <c r="K28" s="80">
        <v>6.2</v>
      </c>
      <c r="L28" s="67"/>
      <c r="M28" s="9"/>
      <c r="N28" s="143"/>
      <c r="O28" s="143"/>
      <c r="P28" s="143"/>
      <c r="Q28" s="143"/>
      <c r="R28" s="143"/>
      <c r="S28" s="143"/>
      <c r="T28" s="143"/>
      <c r="U28" s="143"/>
      <c r="V28" s="143"/>
      <c r="W28" s="126"/>
      <c r="X28" s="127"/>
      <c r="Y28" s="127"/>
      <c r="Z28" s="127"/>
    </row>
    <row r="29" spans="1:26" ht="23.25" customHeight="1" x14ac:dyDescent="0.2">
      <c r="A29" s="39" t="s">
        <v>18</v>
      </c>
      <c r="B29" s="82">
        <v>4281.3059999999996</v>
      </c>
      <c r="C29" s="50">
        <f t="shared" si="0"/>
        <v>6.7000000000007276E-2</v>
      </c>
      <c r="D29" s="51">
        <f t="shared" si="1"/>
        <v>482.40000000005239</v>
      </c>
      <c r="E29" s="80"/>
      <c r="F29" s="82">
        <v>2211.2840000000001</v>
      </c>
      <c r="G29" s="52">
        <f t="shared" si="2"/>
        <v>4.7000000000025466E-2</v>
      </c>
      <c r="H29" s="51">
        <f t="shared" si="3"/>
        <v>338.40000000018335</v>
      </c>
      <c r="I29" s="53">
        <f t="shared" si="4"/>
        <v>0.70149253731373673</v>
      </c>
      <c r="J29" s="39"/>
      <c r="K29" s="80">
        <v>6.2</v>
      </c>
      <c r="L29" s="67"/>
      <c r="M29" s="134" t="s">
        <v>95</v>
      </c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26" ht="23.25" customHeight="1" x14ac:dyDescent="0.2">
      <c r="A30" s="39" t="s">
        <v>19</v>
      </c>
      <c r="B30" s="82">
        <v>4281.375</v>
      </c>
      <c r="C30" s="50">
        <f t="shared" si="0"/>
        <v>6.900000000041473E-2</v>
      </c>
      <c r="D30" s="51">
        <f t="shared" si="1"/>
        <v>496.80000000298605</v>
      </c>
      <c r="E30" s="80"/>
      <c r="F30" s="82">
        <v>2211.3319999999999</v>
      </c>
      <c r="G30" s="52">
        <f t="shared" si="2"/>
        <v>4.7999999999774445E-2</v>
      </c>
      <c r="H30" s="51">
        <f t="shared" si="3"/>
        <v>345.59999999837601</v>
      </c>
      <c r="I30" s="53">
        <f t="shared" si="4"/>
        <v>0.69565217390559331</v>
      </c>
      <c r="J30" s="39"/>
      <c r="K30" s="80">
        <v>6.2</v>
      </c>
      <c r="L30" s="67"/>
      <c r="M30" s="128" t="s">
        <v>97</v>
      </c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23.25" customHeight="1" x14ac:dyDescent="0.2">
      <c r="A31" s="39" t="s">
        <v>20</v>
      </c>
      <c r="B31" s="82">
        <v>4281.4409999999998</v>
      </c>
      <c r="C31" s="50">
        <f t="shared" si="0"/>
        <v>6.5999999999803549E-2</v>
      </c>
      <c r="D31" s="51">
        <f t="shared" si="1"/>
        <v>475.19999999858555</v>
      </c>
      <c r="E31" s="80"/>
      <c r="F31" s="82">
        <v>2211.3780000000002</v>
      </c>
      <c r="G31" s="52">
        <f t="shared" si="2"/>
        <v>4.6000000000276486E-2</v>
      </c>
      <c r="H31" s="51">
        <f t="shared" si="3"/>
        <v>331.2000000019907</v>
      </c>
      <c r="I31" s="53">
        <f t="shared" si="4"/>
        <v>0.69696969697596067</v>
      </c>
      <c r="J31" s="39"/>
      <c r="K31" s="80">
        <v>6.2</v>
      </c>
      <c r="L31" s="67"/>
      <c r="M31" s="141" t="s">
        <v>79</v>
      </c>
      <c r="N31" s="135" t="s">
        <v>98</v>
      </c>
      <c r="O31" s="135"/>
      <c r="P31" s="135" t="s">
        <v>100</v>
      </c>
      <c r="Q31" s="135"/>
      <c r="R31" s="135" t="s">
        <v>93</v>
      </c>
      <c r="S31" s="135"/>
      <c r="T31" s="135" t="s">
        <v>103</v>
      </c>
      <c r="U31" s="135"/>
      <c r="V31" s="135" t="s">
        <v>187</v>
      </c>
      <c r="W31" s="135"/>
      <c r="X31" s="135"/>
      <c r="Y31" s="135" t="s">
        <v>91</v>
      </c>
      <c r="Z31" s="137"/>
    </row>
    <row r="32" spans="1:26" ht="23.25" customHeight="1" x14ac:dyDescent="0.2">
      <c r="A32" s="39" t="s">
        <v>21</v>
      </c>
      <c r="B32" s="82">
        <v>4281.509</v>
      </c>
      <c r="C32" s="50">
        <f t="shared" si="0"/>
        <v>6.8000000000211003E-2</v>
      </c>
      <c r="D32" s="51">
        <f t="shared" si="1"/>
        <v>489.60000000151922</v>
      </c>
      <c r="E32" s="80"/>
      <c r="F32" s="82">
        <v>2211.4279999999999</v>
      </c>
      <c r="G32" s="52">
        <f t="shared" si="2"/>
        <v>4.9999999999727152E-2</v>
      </c>
      <c r="H32" s="51">
        <f t="shared" si="3"/>
        <v>359.99999999803549</v>
      </c>
      <c r="I32" s="53">
        <f t="shared" si="4"/>
        <v>0.73529411764076469</v>
      </c>
      <c r="J32" s="39"/>
      <c r="K32" s="80">
        <v>6.2</v>
      </c>
      <c r="L32" s="67"/>
      <c r="M32" s="132"/>
      <c r="N32" s="136"/>
      <c r="O32" s="136"/>
      <c r="P32" s="136" t="s">
        <v>83</v>
      </c>
      <c r="Q32" s="136"/>
      <c r="R32" s="136" t="s">
        <v>102</v>
      </c>
      <c r="S32" s="136"/>
      <c r="T32" s="136" t="s">
        <v>104</v>
      </c>
      <c r="U32" s="136"/>
      <c r="V32" s="136" t="s">
        <v>105</v>
      </c>
      <c r="W32" s="136"/>
      <c r="X32" s="136"/>
      <c r="Y32" s="136"/>
      <c r="Z32" s="138"/>
    </row>
    <row r="33" spans="1:26" ht="23.25" customHeight="1" x14ac:dyDescent="0.2">
      <c r="A33" s="39" t="s">
        <v>22</v>
      </c>
      <c r="B33" s="82">
        <v>4281.5780000000004</v>
      </c>
      <c r="C33" s="50">
        <f t="shared" si="0"/>
        <v>6.900000000041473E-2</v>
      </c>
      <c r="D33" s="51">
        <f t="shared" si="1"/>
        <v>496.80000000298605</v>
      </c>
      <c r="E33" s="80"/>
      <c r="F33" s="82">
        <v>2211.4789999999998</v>
      </c>
      <c r="G33" s="52">
        <f t="shared" si="2"/>
        <v>5.0999999999930878E-2</v>
      </c>
      <c r="H33" s="51">
        <f t="shared" si="3"/>
        <v>367.19999999950232</v>
      </c>
      <c r="I33" s="53">
        <f t="shared" si="4"/>
        <v>0.73913043477716434</v>
      </c>
      <c r="J33" s="39"/>
      <c r="K33" s="80">
        <v>6.2</v>
      </c>
      <c r="L33" s="67"/>
      <c r="M33" s="132" t="s">
        <v>80</v>
      </c>
      <c r="N33" s="136" t="s">
        <v>99</v>
      </c>
      <c r="O33" s="136"/>
      <c r="P33" s="136" t="s">
        <v>101</v>
      </c>
      <c r="Q33" s="136"/>
      <c r="R33" s="136" t="s">
        <v>69</v>
      </c>
      <c r="S33" s="136"/>
      <c r="T33" s="136" t="s">
        <v>69</v>
      </c>
      <c r="U33" s="136"/>
      <c r="V33" s="136" t="s">
        <v>106</v>
      </c>
      <c r="W33" s="136"/>
      <c r="X33" s="136"/>
      <c r="Y33" s="136"/>
      <c r="Z33" s="138"/>
    </row>
    <row r="34" spans="1:26" ht="23.25" customHeight="1" x14ac:dyDescent="0.2">
      <c r="A34" s="39" t="s">
        <v>23</v>
      </c>
      <c r="B34" s="82">
        <v>4281.6480000000001</v>
      </c>
      <c r="C34" s="50">
        <f t="shared" si="0"/>
        <v>6.9999999999708962E-2</v>
      </c>
      <c r="D34" s="51">
        <f t="shared" si="1"/>
        <v>503.99999999790452</v>
      </c>
      <c r="E34" s="80"/>
      <c r="F34" s="82">
        <v>2211.5329999999999</v>
      </c>
      <c r="G34" s="52">
        <f t="shared" si="2"/>
        <v>5.4000000000087311E-2</v>
      </c>
      <c r="H34" s="51">
        <f t="shared" si="3"/>
        <v>388.80000000062864</v>
      </c>
      <c r="I34" s="53">
        <f t="shared" si="4"/>
        <v>0.77142857143302612</v>
      </c>
      <c r="J34" s="39"/>
      <c r="K34" s="80">
        <v>6.2</v>
      </c>
      <c r="L34" s="67"/>
      <c r="M34" s="133"/>
      <c r="N34" s="139"/>
      <c r="O34" s="139"/>
      <c r="P34" s="139"/>
      <c r="Q34" s="139"/>
      <c r="R34" s="140"/>
      <c r="S34" s="133"/>
      <c r="T34" s="140"/>
      <c r="U34" s="133"/>
      <c r="V34" s="140"/>
      <c r="W34" s="148"/>
      <c r="X34" s="133"/>
      <c r="Y34" s="139"/>
      <c r="Z34" s="140"/>
    </row>
    <row r="35" spans="1:26" ht="23.25" customHeight="1" x14ac:dyDescent="0.2">
      <c r="A35" s="39" t="s">
        <v>24</v>
      </c>
      <c r="B35" s="82">
        <v>4281.7160000000003</v>
      </c>
      <c r="C35" s="50">
        <f t="shared" si="0"/>
        <v>6.8000000000211003E-2</v>
      </c>
      <c r="D35" s="51">
        <f t="shared" si="1"/>
        <v>489.60000000151922</v>
      </c>
      <c r="E35" s="80"/>
      <c r="F35" s="82">
        <v>2211.5819999999999</v>
      </c>
      <c r="G35" s="52">
        <f t="shared" si="2"/>
        <v>4.8999999999978172E-2</v>
      </c>
      <c r="H35" s="51">
        <f t="shared" si="3"/>
        <v>352.79999999984284</v>
      </c>
      <c r="I35" s="53">
        <f t="shared" si="4"/>
        <v>0.72058823529156069</v>
      </c>
      <c r="J35" s="39"/>
      <c r="K35" s="80">
        <v>6.2</v>
      </c>
      <c r="L35" s="67"/>
      <c r="M35" s="9"/>
      <c r="N35" s="143" t="s">
        <v>173</v>
      </c>
      <c r="O35" s="143"/>
      <c r="P35" s="150">
        <v>6</v>
      </c>
      <c r="Q35" s="150"/>
      <c r="R35" s="143">
        <v>250</v>
      </c>
      <c r="S35" s="143"/>
      <c r="T35" s="143"/>
      <c r="U35" s="143"/>
      <c r="V35" s="143"/>
      <c r="W35" s="143"/>
      <c r="X35" s="143"/>
      <c r="Y35" s="143"/>
      <c r="Z35" s="126"/>
    </row>
    <row r="36" spans="1:26" ht="23.25" customHeight="1" x14ac:dyDescent="0.2">
      <c r="A36" s="39" t="s">
        <v>25</v>
      </c>
      <c r="B36" s="82">
        <v>4281.7839999999997</v>
      </c>
      <c r="C36" s="50">
        <f t="shared" si="0"/>
        <v>6.7999999999301508E-2</v>
      </c>
      <c r="D36" s="51">
        <f t="shared" si="1"/>
        <v>489.59999999497086</v>
      </c>
      <c r="E36" s="80"/>
      <c r="F36" s="82">
        <v>2211.6309999999999</v>
      </c>
      <c r="G36" s="52">
        <f t="shared" si="2"/>
        <v>4.8999999999978172E-2</v>
      </c>
      <c r="H36" s="51">
        <f t="shared" si="3"/>
        <v>352.79999999984284</v>
      </c>
      <c r="I36" s="53">
        <f t="shared" si="4"/>
        <v>0.72058823530119853</v>
      </c>
      <c r="J36" s="39"/>
      <c r="K36" s="80">
        <v>6.2</v>
      </c>
      <c r="L36" s="67"/>
      <c r="M36" s="9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26"/>
    </row>
    <row r="37" spans="1:26" ht="23.25" customHeight="1" x14ac:dyDescent="0.2">
      <c r="A37" s="39" t="s">
        <v>26</v>
      </c>
      <c r="B37" s="82">
        <v>4281.8519999999999</v>
      </c>
      <c r="C37" s="50">
        <f t="shared" si="0"/>
        <v>6.8000000000211003E-2</v>
      </c>
      <c r="D37" s="51">
        <f t="shared" si="1"/>
        <v>489.60000000151922</v>
      </c>
      <c r="E37" s="80"/>
      <c r="F37" s="82">
        <v>2211.6790000000001</v>
      </c>
      <c r="G37" s="52">
        <f t="shared" si="2"/>
        <v>4.8000000000229193E-2</v>
      </c>
      <c r="H37" s="51">
        <f t="shared" si="3"/>
        <v>345.60000000165019</v>
      </c>
      <c r="I37" s="53">
        <f t="shared" si="4"/>
        <v>0.70588235294235657</v>
      </c>
      <c r="J37" s="39"/>
      <c r="K37" s="80">
        <v>6.2</v>
      </c>
      <c r="L37" s="67"/>
      <c r="M37" s="9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26"/>
    </row>
    <row r="38" spans="1:26" ht="23.25" customHeight="1" x14ac:dyDescent="0.2">
      <c r="A38" s="39" t="s">
        <v>27</v>
      </c>
      <c r="B38" s="82">
        <v>4281.92</v>
      </c>
      <c r="C38" s="50">
        <f t="shared" si="0"/>
        <v>6.8000000000211003E-2</v>
      </c>
      <c r="D38" s="51">
        <f t="shared" si="1"/>
        <v>489.60000000151922</v>
      </c>
      <c r="E38" s="80"/>
      <c r="F38" s="82">
        <v>2211.7289999999998</v>
      </c>
      <c r="G38" s="52">
        <f t="shared" si="2"/>
        <v>4.9999999999727152E-2</v>
      </c>
      <c r="H38" s="51">
        <f t="shared" si="3"/>
        <v>359.99999999803549</v>
      </c>
      <c r="I38" s="53">
        <f t="shared" si="4"/>
        <v>0.73529411764076469</v>
      </c>
      <c r="J38" s="39"/>
      <c r="K38" s="80">
        <v>6.3</v>
      </c>
      <c r="L38" s="67"/>
      <c r="M38" s="9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26"/>
    </row>
    <row r="39" spans="1:26" ht="23.25" customHeight="1" x14ac:dyDescent="0.2">
      <c r="A39" s="39" t="s">
        <v>28</v>
      </c>
      <c r="B39" s="82">
        <v>4281.9870000000001</v>
      </c>
      <c r="C39" s="50">
        <f t="shared" si="0"/>
        <v>6.7000000000007276E-2</v>
      </c>
      <c r="D39" s="51">
        <f t="shared" si="1"/>
        <v>482.40000000005239</v>
      </c>
      <c r="E39" s="80"/>
      <c r="F39" s="82">
        <v>2211.777</v>
      </c>
      <c r="G39" s="52">
        <f t="shared" si="2"/>
        <v>4.8000000000229193E-2</v>
      </c>
      <c r="H39" s="51">
        <f t="shared" si="3"/>
        <v>345.60000000165019</v>
      </c>
      <c r="I39" s="53">
        <f t="shared" si="4"/>
        <v>0.71641791045110415</v>
      </c>
      <c r="J39" s="39"/>
      <c r="K39" s="80">
        <v>6.3</v>
      </c>
      <c r="L39" s="67"/>
      <c r="M39" s="9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26"/>
    </row>
    <row r="40" spans="1:26" ht="23.25" customHeight="1" x14ac:dyDescent="0.2">
      <c r="A40" s="39" t="s">
        <v>29</v>
      </c>
      <c r="B40" s="82">
        <v>4282.0550000000003</v>
      </c>
      <c r="C40" s="50">
        <f t="shared" si="0"/>
        <v>6.8000000000211003E-2</v>
      </c>
      <c r="D40" s="51">
        <f t="shared" si="1"/>
        <v>489.60000000151922</v>
      </c>
      <c r="E40" s="80"/>
      <c r="F40" s="82">
        <v>2211.8270000000002</v>
      </c>
      <c r="G40" s="52">
        <f t="shared" si="2"/>
        <v>5.0000000000181899E-2</v>
      </c>
      <c r="H40" s="51">
        <f t="shared" si="3"/>
        <v>360.00000000130967</v>
      </c>
      <c r="I40" s="53">
        <f t="shared" si="4"/>
        <v>0.73529411764745223</v>
      </c>
      <c r="J40" s="39"/>
      <c r="K40" s="80">
        <v>6.3</v>
      </c>
      <c r="L40" s="67"/>
      <c r="M40" s="128" t="s">
        <v>109</v>
      </c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</row>
    <row r="41" spans="1:26" ht="23.25" customHeight="1" x14ac:dyDescent="0.2">
      <c r="A41" s="39" t="s">
        <v>30</v>
      </c>
      <c r="B41" s="82">
        <v>4282.1170000000002</v>
      </c>
      <c r="C41" s="50">
        <f t="shared" si="0"/>
        <v>6.1999999999898137E-2</v>
      </c>
      <c r="D41" s="51">
        <f t="shared" si="1"/>
        <v>446.39999999926658</v>
      </c>
      <c r="E41" s="80"/>
      <c r="F41" s="82">
        <v>2211.87</v>
      </c>
      <c r="G41" s="52">
        <f t="shared" si="2"/>
        <v>4.2999999999665306E-2</v>
      </c>
      <c r="H41" s="51">
        <f t="shared" si="3"/>
        <v>309.5999999975902</v>
      </c>
      <c r="I41" s="53">
        <f t="shared" si="4"/>
        <v>0.69354838709251543</v>
      </c>
      <c r="J41" s="39"/>
      <c r="K41" s="80">
        <v>6.3</v>
      </c>
      <c r="L41" s="67"/>
      <c r="M41" s="141" t="s">
        <v>79</v>
      </c>
      <c r="N41" s="135" t="s">
        <v>98</v>
      </c>
      <c r="O41" s="135"/>
      <c r="P41" s="135" t="s">
        <v>93</v>
      </c>
      <c r="Q41" s="135"/>
      <c r="R41" s="135"/>
      <c r="S41" s="135" t="s">
        <v>111</v>
      </c>
      <c r="T41" s="135" t="s">
        <v>81</v>
      </c>
      <c r="U41" s="135"/>
      <c r="V41" s="135"/>
      <c r="W41" s="135"/>
      <c r="X41" s="135" t="s">
        <v>93</v>
      </c>
      <c r="Y41" s="135"/>
      <c r="Z41" s="137"/>
    </row>
    <row r="42" spans="1:26" ht="23.25" customHeight="1" x14ac:dyDescent="0.2">
      <c r="A42" s="39" t="s">
        <v>31</v>
      </c>
      <c r="B42" s="82">
        <v>4282.1750000000002</v>
      </c>
      <c r="C42" s="50">
        <f t="shared" si="0"/>
        <v>5.7999999999992724E-2</v>
      </c>
      <c r="D42" s="51">
        <f t="shared" si="1"/>
        <v>417.59999999994761</v>
      </c>
      <c r="E42" s="80"/>
      <c r="F42" s="82">
        <v>2211.91</v>
      </c>
      <c r="G42" s="52">
        <f t="shared" si="2"/>
        <v>3.999999999996362E-2</v>
      </c>
      <c r="H42" s="51">
        <f t="shared" si="3"/>
        <v>287.99999999973807</v>
      </c>
      <c r="I42" s="53">
        <f t="shared" si="4"/>
        <v>0.68965517241325236</v>
      </c>
      <c r="J42" s="39"/>
      <c r="K42" s="80">
        <v>6.3</v>
      </c>
      <c r="L42" s="67"/>
      <c r="M42" s="132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8"/>
    </row>
    <row r="43" spans="1:26" ht="22.5" customHeight="1" x14ac:dyDescent="0.2">
      <c r="A43" s="181" t="s">
        <v>70</v>
      </c>
      <c r="B43" s="181"/>
      <c r="C43" s="181"/>
      <c r="D43" s="51">
        <f>SUM(D18:D42)</f>
        <v>11152.799999999843</v>
      </c>
      <c r="E43" s="39"/>
      <c r="F43" s="55"/>
      <c r="G43" s="61"/>
      <c r="H43" s="51">
        <f>SUM(H18:H42)</f>
        <v>8035.1999999998952</v>
      </c>
      <c r="I43" s="53">
        <f>IF(AND(H43=0,D43=0),0,H43/D43)</f>
        <v>0.72046481601032997</v>
      </c>
      <c r="J43" s="39"/>
      <c r="K43" s="70"/>
      <c r="L43" s="67"/>
      <c r="M43" s="132" t="s">
        <v>80</v>
      </c>
      <c r="N43" s="136" t="s">
        <v>99</v>
      </c>
      <c r="O43" s="136"/>
      <c r="P43" s="136" t="s">
        <v>110</v>
      </c>
      <c r="Q43" s="136"/>
      <c r="R43" s="136"/>
      <c r="S43" s="136"/>
      <c r="T43" s="136"/>
      <c r="U43" s="136"/>
      <c r="V43" s="136"/>
      <c r="W43" s="136"/>
      <c r="X43" s="136" t="s">
        <v>110</v>
      </c>
      <c r="Y43" s="136"/>
      <c r="Z43" s="138"/>
    </row>
    <row r="44" spans="1:26" ht="22.5" customHeight="1" x14ac:dyDescent="0.2">
      <c r="A44" s="178" t="s">
        <v>71</v>
      </c>
      <c r="B44" s="178"/>
      <c r="C44" s="178"/>
      <c r="D44" s="62"/>
      <c r="E44" s="62"/>
      <c r="F44" s="63"/>
      <c r="G44" s="39"/>
      <c r="H44" s="39"/>
      <c r="I44" s="39"/>
      <c r="J44" s="39"/>
      <c r="K44" s="70"/>
      <c r="L44" s="67"/>
      <c r="M44" s="133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</row>
    <row r="45" spans="1:26" ht="22.5" customHeight="1" x14ac:dyDescent="0.2">
      <c r="A45" s="65"/>
      <c r="B45" s="68"/>
      <c r="C45" s="68"/>
      <c r="D45" s="68"/>
      <c r="E45" s="68"/>
      <c r="F45" s="68"/>
      <c r="G45" s="68"/>
      <c r="H45" s="68"/>
      <c r="I45" s="68"/>
      <c r="J45" s="69"/>
      <c r="K45" s="69"/>
      <c r="L45" s="69"/>
      <c r="M45" s="9"/>
      <c r="N45" s="126"/>
      <c r="O45" s="142"/>
      <c r="P45" s="126"/>
      <c r="Q45" s="127"/>
      <c r="R45" s="142"/>
      <c r="S45" s="7"/>
      <c r="T45" s="126"/>
      <c r="U45" s="127"/>
      <c r="V45" s="127"/>
      <c r="W45" s="142"/>
      <c r="X45" s="126"/>
      <c r="Y45" s="127"/>
      <c r="Z45" s="127"/>
    </row>
    <row r="46" spans="1:26" ht="22.5" customHeight="1" x14ac:dyDescent="0.2">
      <c r="A46" s="183" t="s">
        <v>72</v>
      </c>
      <c r="B46" s="183"/>
      <c r="C46" s="183"/>
      <c r="D46" s="183"/>
      <c r="E46" s="183"/>
      <c r="F46" s="183"/>
      <c r="G46" s="184" t="s">
        <v>73</v>
      </c>
      <c r="H46" s="184"/>
      <c r="I46" s="184"/>
      <c r="J46" s="184"/>
      <c r="K46" s="184"/>
      <c r="L46" s="184"/>
      <c r="M46" s="9"/>
      <c r="N46" s="126"/>
      <c r="O46" s="142"/>
      <c r="P46" s="126"/>
      <c r="Q46" s="127"/>
      <c r="R46" s="142"/>
      <c r="S46" s="7"/>
      <c r="T46" s="126"/>
      <c r="U46" s="127"/>
      <c r="V46" s="127"/>
      <c r="W46" s="142"/>
      <c r="X46" s="126"/>
      <c r="Y46" s="127"/>
      <c r="Z46" s="127"/>
    </row>
    <row r="47" spans="1:26" ht="22.5" customHeight="1" x14ac:dyDescent="0.2">
      <c r="A47" s="85" t="s">
        <v>383</v>
      </c>
      <c r="B47" s="85"/>
      <c r="C47" s="85"/>
      <c r="D47" s="183" t="s">
        <v>74</v>
      </c>
      <c r="E47" s="183"/>
      <c r="F47" s="183"/>
      <c r="G47" s="68"/>
      <c r="H47" s="68"/>
      <c r="I47" s="68"/>
      <c r="J47" s="68"/>
      <c r="K47" s="68"/>
      <c r="L47" s="68"/>
      <c r="M47" s="9"/>
      <c r="N47" s="126"/>
      <c r="O47" s="142"/>
      <c r="P47" s="126"/>
      <c r="Q47" s="127"/>
      <c r="R47" s="142"/>
      <c r="S47" s="7"/>
      <c r="T47" s="126"/>
      <c r="U47" s="127"/>
      <c r="V47" s="127"/>
      <c r="W47" s="142"/>
      <c r="X47" s="126"/>
      <c r="Y47" s="127"/>
      <c r="Z47" s="127"/>
    </row>
    <row r="48" spans="1:26" ht="22.5" customHeight="1" x14ac:dyDescent="0.2">
      <c r="A48" s="89" t="s">
        <v>75</v>
      </c>
      <c r="B48" s="89"/>
      <c r="C48" s="89"/>
      <c r="D48" s="182" t="s">
        <v>76</v>
      </c>
      <c r="E48" s="182"/>
      <c r="F48" s="182"/>
      <c r="G48" s="65"/>
      <c r="H48" s="65"/>
      <c r="I48" s="65"/>
      <c r="J48" s="65"/>
      <c r="K48" s="65"/>
      <c r="L48" s="65"/>
    </row>
    <row r="49" spans="1:23" ht="22.5" customHeight="1" x14ac:dyDescent="0.2">
      <c r="A49" s="85" t="s">
        <v>384</v>
      </c>
      <c r="B49" s="85"/>
      <c r="C49" s="85"/>
      <c r="D49" s="183" t="s">
        <v>74</v>
      </c>
      <c r="E49" s="183"/>
      <c r="F49" s="183"/>
      <c r="G49" s="65"/>
      <c r="H49" s="169" t="s">
        <v>191</v>
      </c>
      <c r="I49" s="169"/>
      <c r="J49" s="169"/>
      <c r="K49" s="183" t="s">
        <v>77</v>
      </c>
      <c r="L49" s="183"/>
      <c r="N49" s="91" t="s">
        <v>150</v>
      </c>
      <c r="O49" s="91"/>
      <c r="P49" s="91"/>
      <c r="Q49" s="90" t="s">
        <v>382</v>
      </c>
      <c r="R49" s="90"/>
      <c r="S49" s="90"/>
      <c r="T49" s="90"/>
      <c r="U49" s="90"/>
      <c r="V49" s="90"/>
      <c r="W49" s="1"/>
    </row>
    <row r="50" spans="1:23" ht="22.5" customHeight="1" x14ac:dyDescent="0.2">
      <c r="A50" s="89" t="s">
        <v>75</v>
      </c>
      <c r="B50" s="89"/>
      <c r="C50" s="89"/>
      <c r="D50" s="182" t="s">
        <v>76</v>
      </c>
      <c r="E50" s="182"/>
      <c r="F50" s="182"/>
      <c r="G50" s="76"/>
      <c r="H50" s="182" t="s">
        <v>75</v>
      </c>
      <c r="I50" s="182"/>
      <c r="J50" s="182"/>
      <c r="K50" s="182" t="s">
        <v>76</v>
      </c>
      <c r="L50" s="182"/>
      <c r="S50" s="86" t="s">
        <v>76</v>
      </c>
      <c r="T50" s="86"/>
    </row>
    <row r="51" spans="1:23" ht="20.100000000000001" customHeight="1" x14ac:dyDescent="0.2">
      <c r="A51" s="85" t="s">
        <v>381</v>
      </c>
      <c r="B51" s="85"/>
      <c r="C51" s="85"/>
      <c r="D51" s="183" t="s">
        <v>74</v>
      </c>
      <c r="E51" s="183"/>
      <c r="F51" s="183"/>
      <c r="G51" s="65"/>
      <c r="H51" s="65"/>
      <c r="I51" s="65"/>
      <c r="J51" s="65"/>
      <c r="K51" s="65"/>
      <c r="L51" s="65"/>
    </row>
    <row r="52" spans="1:23" ht="20.100000000000001" customHeight="1" x14ac:dyDescent="0.2">
      <c r="A52" s="89" t="s">
        <v>75</v>
      </c>
      <c r="B52" s="89"/>
      <c r="C52" s="89"/>
      <c r="D52" s="182" t="s">
        <v>76</v>
      </c>
      <c r="E52" s="182"/>
      <c r="F52" s="182"/>
      <c r="G52" s="64"/>
      <c r="H52" s="64"/>
      <c r="I52" s="65"/>
      <c r="J52" s="65"/>
      <c r="K52" s="65"/>
      <c r="L52" s="65"/>
    </row>
  </sheetData>
  <mergeCells count="258">
    <mergeCell ref="G1:H2"/>
    <mergeCell ref="A9:L9"/>
    <mergeCell ref="G46:L46"/>
    <mergeCell ref="G3:H4"/>
    <mergeCell ref="I3:L4"/>
    <mergeCell ref="A1:F1"/>
    <mergeCell ref="A2:F2"/>
    <mergeCell ref="A3:F3"/>
    <mergeCell ref="A4:F4"/>
    <mergeCell ref="A5:F5"/>
    <mergeCell ref="A6:F6"/>
    <mergeCell ref="F14:G14"/>
    <mergeCell ref="F15:G15"/>
    <mergeCell ref="A11:D11"/>
    <mergeCell ref="E11:H11"/>
    <mergeCell ref="A10:D10"/>
    <mergeCell ref="E10:G10"/>
    <mergeCell ref="A43:C43"/>
    <mergeCell ref="E16:E17"/>
    <mergeCell ref="B15:C15"/>
    <mergeCell ref="D15:E15"/>
    <mergeCell ref="B13:C13"/>
    <mergeCell ref="A46:F46"/>
    <mergeCell ref="A12:L12"/>
    <mergeCell ref="A51:C51"/>
    <mergeCell ref="A52:C52"/>
    <mergeCell ref="D52:F52"/>
    <mergeCell ref="D51:F51"/>
    <mergeCell ref="A44:C44"/>
    <mergeCell ref="D47:F47"/>
    <mergeCell ref="H49:J49"/>
    <mergeCell ref="K49:L49"/>
    <mergeCell ref="A7:L7"/>
    <mergeCell ref="F13:G13"/>
    <mergeCell ref="I11:L11"/>
    <mergeCell ref="B14:C14"/>
    <mergeCell ref="D14:E14"/>
    <mergeCell ref="A8:L8"/>
    <mergeCell ref="H50:J50"/>
    <mergeCell ref="K50:L50"/>
    <mergeCell ref="D49:F49"/>
    <mergeCell ref="A48:C48"/>
    <mergeCell ref="A49:C49"/>
    <mergeCell ref="A50:C50"/>
    <mergeCell ref="D50:F50"/>
    <mergeCell ref="D48:F48"/>
    <mergeCell ref="A47:C47"/>
    <mergeCell ref="D13:E13"/>
    <mergeCell ref="H10:L10"/>
    <mergeCell ref="J16:J17"/>
    <mergeCell ref="K16:K17"/>
    <mergeCell ref="A13:A17"/>
    <mergeCell ref="N10:O10"/>
    <mergeCell ref="N11:O11"/>
    <mergeCell ref="P7:Q7"/>
    <mergeCell ref="P8:Q8"/>
    <mergeCell ref="P9:Q9"/>
    <mergeCell ref="P10:Q10"/>
    <mergeCell ref="N8:O8"/>
    <mergeCell ref="N14:O14"/>
    <mergeCell ref="N15:O15"/>
    <mergeCell ref="N16:O16"/>
    <mergeCell ref="N12:O12"/>
    <mergeCell ref="N13:O13"/>
    <mergeCell ref="I13:I17"/>
    <mergeCell ref="J13:K13"/>
    <mergeCell ref="J14:K14"/>
    <mergeCell ref="J15:K15"/>
    <mergeCell ref="N9:O9"/>
    <mergeCell ref="P16:Q16"/>
    <mergeCell ref="M17:Z17"/>
    <mergeCell ref="X7:Z7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M31:M32"/>
    <mergeCell ref="T33:U33"/>
    <mergeCell ref="R31:S31"/>
    <mergeCell ref="R32:S32"/>
    <mergeCell ref="N31:O32"/>
    <mergeCell ref="N33:O34"/>
    <mergeCell ref="P31:Q31"/>
    <mergeCell ref="P32:Q32"/>
    <mergeCell ref="P33:Q33"/>
    <mergeCell ref="P34:Q34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X8:Z8"/>
    <mergeCell ref="R16:S16"/>
    <mergeCell ref="V15:W15"/>
    <mergeCell ref="V16:W16"/>
    <mergeCell ref="T16:U16"/>
    <mergeCell ref="T7:U7"/>
    <mergeCell ref="N7:O7"/>
    <mergeCell ref="V7:W7"/>
    <mergeCell ref="P11:Q11"/>
    <mergeCell ref="R7:S7"/>
    <mergeCell ref="R8:S8"/>
    <mergeCell ref="R9:S9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V8:W8"/>
    <mergeCell ref="V9:W9"/>
    <mergeCell ref="R10:S10"/>
    <mergeCell ref="T8:U8"/>
    <mergeCell ref="T9:U9"/>
    <mergeCell ref="T10:U10"/>
    <mergeCell ref="W28:Z28"/>
    <mergeCell ref="T24:V24"/>
    <mergeCell ref="W22:Z22"/>
    <mergeCell ref="T20:V21"/>
    <mergeCell ref="Q21:S21"/>
    <mergeCell ref="W27:Z27"/>
    <mergeCell ref="X9:Z9"/>
    <mergeCell ref="X10:Z10"/>
    <mergeCell ref="X11:Z11"/>
    <mergeCell ref="X12:Z12"/>
    <mergeCell ref="X13:Z13"/>
    <mergeCell ref="X14:Z14"/>
    <mergeCell ref="X15:Z15"/>
    <mergeCell ref="X16:Z16"/>
    <mergeCell ref="V14:W14"/>
    <mergeCell ref="V11:W11"/>
    <mergeCell ref="V12:W12"/>
    <mergeCell ref="V13:W13"/>
    <mergeCell ref="V10:W10"/>
    <mergeCell ref="T26:V26"/>
    <mergeCell ref="N24:P24"/>
    <mergeCell ref="Q24:S24"/>
    <mergeCell ref="W26:Z26"/>
    <mergeCell ref="W23:Z23"/>
    <mergeCell ref="W24:Z24"/>
    <mergeCell ref="N22:P22"/>
    <mergeCell ref="M18:M19"/>
    <mergeCell ref="M20:M21"/>
    <mergeCell ref="Q22:S22"/>
    <mergeCell ref="T22:V22"/>
    <mergeCell ref="Q18:S18"/>
    <mergeCell ref="N20:P21"/>
    <mergeCell ref="T18:V19"/>
    <mergeCell ref="Q19:S19"/>
    <mergeCell ref="Q20:S20"/>
    <mergeCell ref="T11:U11"/>
    <mergeCell ref="T12:U12"/>
    <mergeCell ref="T13:U13"/>
    <mergeCell ref="N18:P19"/>
    <mergeCell ref="N23:P23"/>
    <mergeCell ref="N27:P27"/>
    <mergeCell ref="Q27:S27"/>
    <mergeCell ref="T27:V27"/>
    <mergeCell ref="V37:X37"/>
    <mergeCell ref="R34:S34"/>
    <mergeCell ref="T34:U34"/>
    <mergeCell ref="V34:X34"/>
    <mergeCell ref="Q26:S26"/>
    <mergeCell ref="N28:P28"/>
    <mergeCell ref="Q28:S28"/>
    <mergeCell ref="T28:V28"/>
    <mergeCell ref="N26:P26"/>
    <mergeCell ref="N25:P25"/>
    <mergeCell ref="Q25:S25"/>
    <mergeCell ref="T25:V25"/>
    <mergeCell ref="W25:Z25"/>
    <mergeCell ref="Q23:S23"/>
    <mergeCell ref="T23:V23"/>
    <mergeCell ref="W18:Z21"/>
    <mergeCell ref="Y37:Z37"/>
    <mergeCell ref="V38:X38"/>
    <mergeCell ref="Y38:Z38"/>
    <mergeCell ref="Y35:Z35"/>
    <mergeCell ref="N36:O36"/>
    <mergeCell ref="P36:Q36"/>
    <mergeCell ref="R36:S36"/>
    <mergeCell ref="T36:U36"/>
    <mergeCell ref="V36:X36"/>
    <mergeCell ref="Y36:Z36"/>
    <mergeCell ref="N35:O35"/>
    <mergeCell ref="P35:Q35"/>
    <mergeCell ref="R35:S35"/>
    <mergeCell ref="T35:U35"/>
    <mergeCell ref="V35:X35"/>
    <mergeCell ref="N37:O37"/>
    <mergeCell ref="P37:Q37"/>
    <mergeCell ref="R37:S37"/>
    <mergeCell ref="T37:U37"/>
    <mergeCell ref="N38:O38"/>
    <mergeCell ref="P38:Q38"/>
    <mergeCell ref="R38:S38"/>
    <mergeCell ref="T38:U38"/>
    <mergeCell ref="T47:W47"/>
    <mergeCell ref="N43:O44"/>
    <mergeCell ref="P43:R44"/>
    <mergeCell ref="R39:S39"/>
    <mergeCell ref="T39:U39"/>
    <mergeCell ref="V39:X39"/>
    <mergeCell ref="Y39:Z39"/>
    <mergeCell ref="S41:S44"/>
    <mergeCell ref="T41:W44"/>
    <mergeCell ref="X41:Z42"/>
    <mergeCell ref="X43:Z44"/>
    <mergeCell ref="I1:L2"/>
    <mergeCell ref="G5:H6"/>
    <mergeCell ref="I5:L6"/>
    <mergeCell ref="S50:T50"/>
    <mergeCell ref="N39:O39"/>
    <mergeCell ref="P39:Q39"/>
    <mergeCell ref="N41:O42"/>
    <mergeCell ref="P41:R42"/>
    <mergeCell ref="M40:Z40"/>
    <mergeCell ref="M41:M42"/>
    <mergeCell ref="Q49:V49"/>
    <mergeCell ref="N49:P49"/>
    <mergeCell ref="P45:R45"/>
    <mergeCell ref="P46:R46"/>
    <mergeCell ref="P47:R47"/>
    <mergeCell ref="N45:O45"/>
    <mergeCell ref="N46:O46"/>
    <mergeCell ref="X45:Z45"/>
    <mergeCell ref="X46:Z46"/>
    <mergeCell ref="X47:Z47"/>
    <mergeCell ref="M43:M44"/>
    <mergeCell ref="N47:O47"/>
    <mergeCell ref="T45:W45"/>
    <mergeCell ref="T46:W46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Z52"/>
  <sheetViews>
    <sheetView view="pageBreakPreview" topLeftCell="A20" zoomScale="75" zoomScaleNormal="50" zoomScaleSheetLayoutView="75" workbookViewId="0">
      <selection activeCell="L47" sqref="L47"/>
    </sheetView>
  </sheetViews>
  <sheetFormatPr defaultRowHeight="18.75" x14ac:dyDescent="0.2"/>
  <cols>
    <col min="1" max="1" width="11.140625" style="2" customWidth="1"/>
    <col min="2" max="2" width="13.42578125" style="2" customWidth="1"/>
    <col min="3" max="3" width="12.140625" style="2" customWidth="1"/>
    <col min="4" max="4" width="14" style="2" customWidth="1"/>
    <col min="5" max="5" width="5.42578125" style="2" customWidth="1"/>
    <col min="6" max="6" width="13.85546875" style="2" customWidth="1"/>
    <col min="7" max="7" width="12.85546875" style="2" customWidth="1"/>
    <col min="8" max="8" width="19" style="2" customWidth="1"/>
    <col min="9" max="9" width="8.28515625" style="2" customWidth="1"/>
    <col min="10" max="11" width="8.85546875" style="2" customWidth="1"/>
    <col min="12" max="12" width="17" style="2" customWidth="1"/>
    <col min="13" max="26" width="10.28515625" style="2" customWidth="1"/>
    <col min="27" max="16384" width="9.140625" style="2"/>
  </cols>
  <sheetData>
    <row r="1" spans="1:26" ht="21.75" customHeight="1" x14ac:dyDescent="0.2">
      <c r="A1" s="103" t="s">
        <v>157</v>
      </c>
      <c r="B1" s="103"/>
      <c r="C1" s="103"/>
      <c r="D1" s="103"/>
      <c r="E1" s="103"/>
      <c r="F1" s="103"/>
      <c r="G1" s="107" t="s">
        <v>154</v>
      </c>
      <c r="H1" s="107"/>
      <c r="I1" s="103" t="s">
        <v>160</v>
      </c>
      <c r="J1" s="103"/>
      <c r="K1" s="103"/>
      <c r="L1" s="103"/>
      <c r="M1" s="128" t="s">
        <v>96</v>
      </c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ht="21.75" customHeight="1" x14ac:dyDescent="0.2">
      <c r="A2" s="105" t="s">
        <v>45</v>
      </c>
      <c r="B2" s="105"/>
      <c r="C2" s="105"/>
      <c r="D2" s="105"/>
      <c r="E2" s="105"/>
      <c r="F2" s="105"/>
      <c r="G2" s="107"/>
      <c r="H2" s="107"/>
      <c r="I2" s="103"/>
      <c r="J2" s="103"/>
      <c r="K2" s="103"/>
      <c r="L2" s="103"/>
      <c r="M2" s="128" t="s">
        <v>78</v>
      </c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21.75" customHeight="1" x14ac:dyDescent="0.2">
      <c r="A3" s="103" t="s">
        <v>158</v>
      </c>
      <c r="B3" s="104"/>
      <c r="C3" s="104"/>
      <c r="D3" s="104"/>
      <c r="E3" s="104"/>
      <c r="F3" s="104"/>
      <c r="G3" s="107" t="s">
        <v>155</v>
      </c>
      <c r="H3" s="107"/>
      <c r="I3" s="103" t="s">
        <v>208</v>
      </c>
      <c r="J3" s="103"/>
      <c r="K3" s="103"/>
      <c r="L3" s="103"/>
      <c r="M3" s="141" t="s">
        <v>79</v>
      </c>
      <c r="N3" s="137" t="s">
        <v>81</v>
      </c>
      <c r="O3" s="141"/>
      <c r="P3" s="137" t="s">
        <v>65</v>
      </c>
      <c r="Q3" s="141"/>
      <c r="R3" s="137" t="s">
        <v>82</v>
      </c>
      <c r="S3" s="141"/>
      <c r="T3" s="137" t="s">
        <v>85</v>
      </c>
      <c r="U3" s="141"/>
      <c r="V3" s="137" t="s">
        <v>87</v>
      </c>
      <c r="W3" s="141"/>
      <c r="X3" s="144" t="s">
        <v>91</v>
      </c>
      <c r="Y3" s="145"/>
      <c r="Z3" s="145"/>
    </row>
    <row r="4" spans="1:26" ht="29.25" customHeight="1" x14ac:dyDescent="0.2">
      <c r="A4" s="105" t="s">
        <v>46</v>
      </c>
      <c r="B4" s="105"/>
      <c r="C4" s="105"/>
      <c r="D4" s="105"/>
      <c r="E4" s="105"/>
      <c r="F4" s="105"/>
      <c r="G4" s="107"/>
      <c r="H4" s="107"/>
      <c r="I4" s="103"/>
      <c r="J4" s="103"/>
      <c r="K4" s="103"/>
      <c r="L4" s="103"/>
      <c r="M4" s="132"/>
      <c r="N4" s="138"/>
      <c r="O4" s="132"/>
      <c r="P4" s="138"/>
      <c r="Q4" s="132"/>
      <c r="R4" s="138" t="s">
        <v>83</v>
      </c>
      <c r="S4" s="132"/>
      <c r="T4" s="138" t="s">
        <v>86</v>
      </c>
      <c r="U4" s="132"/>
      <c r="V4" s="138" t="s">
        <v>88</v>
      </c>
      <c r="W4" s="132"/>
      <c r="X4" s="144"/>
      <c r="Y4" s="145"/>
      <c r="Z4" s="145"/>
    </row>
    <row r="5" spans="1:26" ht="21.75" customHeight="1" x14ac:dyDescent="0.2">
      <c r="A5" s="103" t="s">
        <v>185</v>
      </c>
      <c r="B5" s="104"/>
      <c r="C5" s="104"/>
      <c r="D5" s="104"/>
      <c r="E5" s="104"/>
      <c r="F5" s="104"/>
      <c r="G5" s="107" t="s">
        <v>156</v>
      </c>
      <c r="H5" s="107"/>
      <c r="I5" s="103" t="s">
        <v>246</v>
      </c>
      <c r="J5" s="103"/>
      <c r="K5" s="103"/>
      <c r="L5" s="103"/>
      <c r="M5" s="132" t="s">
        <v>80</v>
      </c>
      <c r="N5" s="138"/>
      <c r="O5" s="132"/>
      <c r="P5" s="138" t="s">
        <v>190</v>
      </c>
      <c r="Q5" s="132"/>
      <c r="R5" s="146" t="s">
        <v>84</v>
      </c>
      <c r="S5" s="147"/>
      <c r="T5" s="146" t="s">
        <v>84</v>
      </c>
      <c r="U5" s="147"/>
      <c r="V5" s="138" t="s">
        <v>89</v>
      </c>
      <c r="W5" s="132"/>
      <c r="X5" s="144"/>
      <c r="Y5" s="145"/>
      <c r="Z5" s="145"/>
    </row>
    <row r="6" spans="1:26" ht="21.75" customHeight="1" x14ac:dyDescent="0.2">
      <c r="A6" s="105" t="s">
        <v>47</v>
      </c>
      <c r="B6" s="105"/>
      <c r="C6" s="105"/>
      <c r="D6" s="105"/>
      <c r="E6" s="105"/>
      <c r="F6" s="105"/>
      <c r="G6" s="107"/>
      <c r="H6" s="107"/>
      <c r="I6" s="103"/>
      <c r="J6" s="103"/>
      <c r="K6" s="103"/>
      <c r="L6" s="103"/>
      <c r="M6" s="133"/>
      <c r="N6" s="140"/>
      <c r="O6" s="133"/>
      <c r="P6" s="140"/>
      <c r="Q6" s="133"/>
      <c r="R6" s="140"/>
      <c r="S6" s="133"/>
      <c r="T6" s="140"/>
      <c r="U6" s="133"/>
      <c r="V6" s="140" t="s">
        <v>90</v>
      </c>
      <c r="W6" s="133"/>
      <c r="X6" s="144"/>
      <c r="Y6" s="145"/>
      <c r="Z6" s="145"/>
    </row>
    <row r="7" spans="1:26" ht="21.75" customHeight="1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9"/>
      <c r="N7" s="126"/>
      <c r="O7" s="142"/>
      <c r="P7" s="126"/>
      <c r="Q7" s="142"/>
      <c r="R7" s="126"/>
      <c r="S7" s="142"/>
      <c r="T7" s="126"/>
      <c r="U7" s="142"/>
      <c r="V7" s="126"/>
      <c r="W7" s="142"/>
      <c r="X7" s="126"/>
      <c r="Y7" s="127"/>
      <c r="Z7" s="127"/>
    </row>
    <row r="8" spans="1:26" ht="22.5" customHeight="1" x14ac:dyDescent="0.2">
      <c r="A8" s="131" t="s">
        <v>48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9"/>
      <c r="N8" s="126"/>
      <c r="O8" s="142"/>
      <c r="P8" s="126"/>
      <c r="Q8" s="142"/>
      <c r="R8" s="126"/>
      <c r="S8" s="142"/>
      <c r="T8" s="126"/>
      <c r="U8" s="142"/>
      <c r="V8" s="126"/>
      <c r="W8" s="142"/>
      <c r="X8" s="126"/>
      <c r="Y8" s="127"/>
      <c r="Z8" s="127"/>
    </row>
    <row r="9" spans="1:26" ht="22.5" customHeight="1" x14ac:dyDescent="0.2">
      <c r="A9" s="120" t="s">
        <v>49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9"/>
      <c r="N9" s="126"/>
      <c r="O9" s="142"/>
      <c r="P9" s="126"/>
      <c r="Q9" s="142"/>
      <c r="R9" s="126"/>
      <c r="S9" s="142"/>
      <c r="T9" s="126"/>
      <c r="U9" s="142"/>
      <c r="V9" s="126"/>
      <c r="W9" s="142"/>
      <c r="X9" s="126"/>
      <c r="Y9" s="127"/>
      <c r="Z9" s="127"/>
    </row>
    <row r="10" spans="1:26" ht="22.5" customHeight="1" x14ac:dyDescent="0.2">
      <c r="A10" s="117" t="s">
        <v>112</v>
      </c>
      <c r="B10" s="117"/>
      <c r="C10" s="117"/>
      <c r="D10" s="117"/>
      <c r="E10" s="125" t="s">
        <v>378</v>
      </c>
      <c r="F10" s="125"/>
      <c r="G10" s="125"/>
      <c r="H10" s="106" t="s">
        <v>379</v>
      </c>
      <c r="I10" s="106"/>
      <c r="J10" s="106"/>
      <c r="K10" s="106"/>
      <c r="L10" s="106"/>
      <c r="M10" s="9"/>
      <c r="N10" s="126"/>
      <c r="O10" s="142"/>
      <c r="P10" s="126"/>
      <c r="Q10" s="142"/>
      <c r="R10" s="126"/>
      <c r="S10" s="142"/>
      <c r="T10" s="126"/>
      <c r="U10" s="142"/>
      <c r="V10" s="126"/>
      <c r="W10" s="142"/>
      <c r="X10" s="126"/>
      <c r="Y10" s="127"/>
      <c r="Z10" s="127"/>
    </row>
    <row r="11" spans="1:26" ht="22.5" customHeight="1" x14ac:dyDescent="0.2">
      <c r="A11" s="117" t="s">
        <v>113</v>
      </c>
      <c r="B11" s="117"/>
      <c r="C11" s="117"/>
      <c r="D11" s="117"/>
      <c r="E11" s="124" t="s">
        <v>232</v>
      </c>
      <c r="F11" s="124"/>
      <c r="G11" s="124"/>
      <c r="H11" s="124"/>
      <c r="I11" s="106" t="s">
        <v>114</v>
      </c>
      <c r="J11" s="106"/>
      <c r="K11" s="106"/>
      <c r="L11" s="106"/>
      <c r="M11" s="9"/>
      <c r="N11" s="126"/>
      <c r="O11" s="142"/>
      <c r="P11" s="126"/>
      <c r="Q11" s="142"/>
      <c r="R11" s="126"/>
      <c r="S11" s="142"/>
      <c r="T11" s="126"/>
      <c r="U11" s="142"/>
      <c r="V11" s="126"/>
      <c r="W11" s="142"/>
      <c r="X11" s="126"/>
      <c r="Y11" s="127"/>
      <c r="Z11" s="127"/>
    </row>
    <row r="12" spans="1:26" ht="21.75" customHeight="1" x14ac:dyDescent="0.2">
      <c r="A12" s="187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87"/>
      <c r="M12" s="9"/>
      <c r="N12" s="126"/>
      <c r="O12" s="142"/>
      <c r="P12" s="126"/>
      <c r="Q12" s="142"/>
      <c r="R12" s="126"/>
      <c r="S12" s="142"/>
      <c r="T12" s="126"/>
      <c r="U12" s="142"/>
      <c r="V12" s="126"/>
      <c r="W12" s="142"/>
      <c r="X12" s="126"/>
      <c r="Y12" s="127"/>
      <c r="Z12" s="127"/>
    </row>
    <row r="13" spans="1:26" ht="21.75" customHeight="1" x14ac:dyDescent="0.2">
      <c r="A13" s="158" t="s">
        <v>50</v>
      </c>
      <c r="B13" s="167" t="s">
        <v>56</v>
      </c>
      <c r="C13" s="167"/>
      <c r="D13" s="172" t="s">
        <v>263</v>
      </c>
      <c r="E13" s="173"/>
      <c r="F13" s="166" t="s">
        <v>59</v>
      </c>
      <c r="G13" s="167"/>
      <c r="H13" s="40" t="s">
        <v>263</v>
      </c>
      <c r="I13" s="175" t="s">
        <v>5</v>
      </c>
      <c r="J13" s="166" t="s">
        <v>60</v>
      </c>
      <c r="K13" s="167"/>
      <c r="L13" s="45" t="s">
        <v>65</v>
      </c>
      <c r="M13" s="9"/>
      <c r="N13" s="126"/>
      <c r="O13" s="142"/>
      <c r="P13" s="126"/>
      <c r="Q13" s="142"/>
      <c r="R13" s="126"/>
      <c r="S13" s="142"/>
      <c r="T13" s="126"/>
      <c r="U13" s="142"/>
      <c r="V13" s="126"/>
      <c r="W13" s="142"/>
      <c r="X13" s="126"/>
      <c r="Y13" s="127"/>
      <c r="Z13" s="127"/>
    </row>
    <row r="14" spans="1:26" ht="21.75" customHeight="1" x14ac:dyDescent="0.2">
      <c r="A14" s="159"/>
      <c r="B14" s="171" t="s">
        <v>57</v>
      </c>
      <c r="C14" s="171"/>
      <c r="D14" s="179" t="s">
        <v>273</v>
      </c>
      <c r="E14" s="180"/>
      <c r="F14" s="170" t="s">
        <v>57</v>
      </c>
      <c r="G14" s="171"/>
      <c r="H14" s="42" t="s">
        <v>273</v>
      </c>
      <c r="I14" s="176"/>
      <c r="J14" s="170" t="s">
        <v>61</v>
      </c>
      <c r="K14" s="171"/>
      <c r="L14" s="72" t="s">
        <v>66</v>
      </c>
      <c r="M14" s="9"/>
      <c r="N14" s="126"/>
      <c r="O14" s="142"/>
      <c r="P14" s="126"/>
      <c r="Q14" s="142"/>
      <c r="R14" s="126"/>
      <c r="S14" s="142"/>
      <c r="T14" s="126"/>
      <c r="U14" s="142"/>
      <c r="V14" s="126"/>
      <c r="W14" s="142"/>
      <c r="X14" s="126"/>
      <c r="Y14" s="127"/>
      <c r="Z14" s="127"/>
    </row>
    <row r="15" spans="1:26" ht="21.75" customHeight="1" x14ac:dyDescent="0.2">
      <c r="A15" s="159"/>
      <c r="B15" s="163" t="s">
        <v>58</v>
      </c>
      <c r="C15" s="163"/>
      <c r="D15" s="164">
        <v>2400</v>
      </c>
      <c r="E15" s="165"/>
      <c r="F15" s="162" t="s">
        <v>58</v>
      </c>
      <c r="G15" s="163"/>
      <c r="H15" s="43">
        <v>2400</v>
      </c>
      <c r="I15" s="176"/>
      <c r="J15" s="162" t="s">
        <v>62</v>
      </c>
      <c r="K15" s="163"/>
      <c r="L15" s="72" t="s">
        <v>67</v>
      </c>
      <c r="M15" s="9"/>
      <c r="N15" s="126"/>
      <c r="O15" s="142"/>
      <c r="P15" s="126"/>
      <c r="Q15" s="142"/>
      <c r="R15" s="126"/>
      <c r="S15" s="142"/>
      <c r="T15" s="126"/>
      <c r="U15" s="142"/>
      <c r="V15" s="126"/>
      <c r="W15" s="142"/>
      <c r="X15" s="126"/>
      <c r="Y15" s="127"/>
      <c r="Z15" s="127"/>
    </row>
    <row r="16" spans="1:26" ht="21.75" customHeight="1" x14ac:dyDescent="0.2">
      <c r="A16" s="159"/>
      <c r="B16" s="73" t="s">
        <v>51</v>
      </c>
      <c r="C16" s="44" t="s">
        <v>53</v>
      </c>
      <c r="D16" s="44" t="s">
        <v>54</v>
      </c>
      <c r="E16" s="118"/>
      <c r="F16" s="44" t="s">
        <v>51</v>
      </c>
      <c r="G16" s="44" t="s">
        <v>53</v>
      </c>
      <c r="H16" s="45" t="s">
        <v>54</v>
      </c>
      <c r="I16" s="176"/>
      <c r="J16" s="118" t="s">
        <v>63</v>
      </c>
      <c r="K16" s="118" t="s">
        <v>64</v>
      </c>
      <c r="L16" s="72" t="s">
        <v>68</v>
      </c>
      <c r="M16" s="9"/>
      <c r="N16" s="126"/>
      <c r="O16" s="142"/>
      <c r="P16" s="126"/>
      <c r="Q16" s="142"/>
      <c r="R16" s="126"/>
      <c r="S16" s="142"/>
      <c r="T16" s="126"/>
      <c r="U16" s="142"/>
      <c r="V16" s="126"/>
      <c r="W16" s="142"/>
      <c r="X16" s="126"/>
      <c r="Y16" s="127"/>
      <c r="Z16" s="127"/>
    </row>
    <row r="17" spans="1:26" ht="21.75" customHeight="1" x14ac:dyDescent="0.2">
      <c r="A17" s="160"/>
      <c r="B17" s="44" t="s">
        <v>52</v>
      </c>
      <c r="C17" s="46" t="s">
        <v>51</v>
      </c>
      <c r="D17" s="46" t="s">
        <v>55</v>
      </c>
      <c r="E17" s="161"/>
      <c r="F17" s="46" t="s">
        <v>52</v>
      </c>
      <c r="G17" s="47" t="s">
        <v>51</v>
      </c>
      <c r="H17" s="48" t="s">
        <v>55</v>
      </c>
      <c r="I17" s="177"/>
      <c r="J17" s="119"/>
      <c r="K17" s="119"/>
      <c r="L17" s="48" t="s">
        <v>69</v>
      </c>
      <c r="M17" s="148" t="s">
        <v>92</v>
      </c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ht="23.25" customHeight="1" x14ac:dyDescent="0.2">
      <c r="A18" s="49" t="s">
        <v>7</v>
      </c>
      <c r="B18" s="82">
        <v>9143.7430000000004</v>
      </c>
      <c r="C18" s="50"/>
      <c r="D18" s="51"/>
      <c r="E18" s="80"/>
      <c r="F18" s="82">
        <v>7243.4</v>
      </c>
      <c r="G18" s="52"/>
      <c r="H18" s="51"/>
      <c r="I18" s="53"/>
      <c r="J18" s="39"/>
      <c r="K18" s="80">
        <v>6</v>
      </c>
      <c r="L18" s="74"/>
      <c r="M18" s="141" t="s">
        <v>79</v>
      </c>
      <c r="N18" s="135" t="s">
        <v>98</v>
      </c>
      <c r="O18" s="135"/>
      <c r="P18" s="135"/>
      <c r="Q18" s="135" t="s">
        <v>107</v>
      </c>
      <c r="R18" s="135"/>
      <c r="S18" s="135"/>
      <c r="T18" s="135" t="s">
        <v>93</v>
      </c>
      <c r="U18" s="135"/>
      <c r="V18" s="135"/>
      <c r="W18" s="137" t="s">
        <v>91</v>
      </c>
      <c r="X18" s="149"/>
      <c r="Y18" s="149"/>
      <c r="Z18" s="149"/>
    </row>
    <row r="19" spans="1:26" ht="23.25" customHeight="1" x14ac:dyDescent="0.2">
      <c r="A19" s="49" t="s">
        <v>8</v>
      </c>
      <c r="B19" s="82">
        <v>9143.8979999999992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0.15499999999883585</v>
      </c>
      <c r="D19" s="51">
        <f t="shared" ref="D19:D42" si="1">IF(C19="","",C19*$D$15)</f>
        <v>371.99999999720603</v>
      </c>
      <c r="E19" s="80"/>
      <c r="F19" s="82">
        <v>7243.5309999999999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0.13100000000031287</v>
      </c>
      <c r="H19" s="51">
        <f t="shared" ref="H19:H42" si="3">IF(G19="","",G19*$H$15)</f>
        <v>314.40000000075088</v>
      </c>
      <c r="I19" s="53">
        <f t="shared" ref="I19:I42" si="4">IF(H19="","",IF(D19="","",IF(AND(H19=0,D19=0),0,H19/D19)))</f>
        <v>0.84516129033094689</v>
      </c>
      <c r="J19" s="39"/>
      <c r="K19" s="80">
        <v>6</v>
      </c>
      <c r="L19" s="54"/>
      <c r="M19" s="132"/>
      <c r="N19" s="136"/>
      <c r="O19" s="136"/>
      <c r="P19" s="136"/>
      <c r="Q19" s="136" t="s">
        <v>108</v>
      </c>
      <c r="R19" s="136"/>
      <c r="S19" s="136"/>
      <c r="T19" s="136"/>
      <c r="U19" s="136"/>
      <c r="V19" s="136"/>
      <c r="W19" s="138"/>
      <c r="X19" s="128"/>
      <c r="Y19" s="128"/>
      <c r="Z19" s="128"/>
    </row>
    <row r="20" spans="1:26" ht="23.25" customHeight="1" x14ac:dyDescent="0.2">
      <c r="A20" s="49" t="s">
        <v>9</v>
      </c>
      <c r="B20" s="82">
        <v>9144.0509999999995</v>
      </c>
      <c r="C20" s="50">
        <f t="shared" si="0"/>
        <v>0.15300000000024738</v>
      </c>
      <c r="D20" s="51">
        <f t="shared" si="1"/>
        <v>367.20000000059372</v>
      </c>
      <c r="E20" s="80"/>
      <c r="F20" s="82">
        <v>7243.6620000000003</v>
      </c>
      <c r="G20" s="52">
        <f t="shared" si="2"/>
        <v>0.13100000000031287</v>
      </c>
      <c r="H20" s="51">
        <f t="shared" si="3"/>
        <v>314.40000000075088</v>
      </c>
      <c r="I20" s="53">
        <f t="shared" si="4"/>
        <v>0.85620915032745792</v>
      </c>
      <c r="J20" s="39"/>
      <c r="K20" s="80">
        <v>6</v>
      </c>
      <c r="L20" s="54"/>
      <c r="M20" s="132" t="s">
        <v>80</v>
      </c>
      <c r="N20" s="136" t="s">
        <v>99</v>
      </c>
      <c r="O20" s="136"/>
      <c r="P20" s="136"/>
      <c r="Q20" s="136" t="s">
        <v>189</v>
      </c>
      <c r="R20" s="136"/>
      <c r="S20" s="136"/>
      <c r="T20" s="136" t="s">
        <v>94</v>
      </c>
      <c r="U20" s="136"/>
      <c r="V20" s="136"/>
      <c r="W20" s="138"/>
      <c r="X20" s="128"/>
      <c r="Y20" s="128"/>
      <c r="Z20" s="128"/>
    </row>
    <row r="21" spans="1:26" ht="23.25" customHeight="1" x14ac:dyDescent="0.2">
      <c r="A21" s="49" t="s">
        <v>10</v>
      </c>
      <c r="B21" s="82">
        <v>9144.2009999999991</v>
      </c>
      <c r="C21" s="50">
        <f t="shared" si="0"/>
        <v>0.1499999999996362</v>
      </c>
      <c r="D21" s="51">
        <f t="shared" si="1"/>
        <v>359.99999999912689</v>
      </c>
      <c r="E21" s="80"/>
      <c r="F21" s="82">
        <v>7243.7929999999997</v>
      </c>
      <c r="G21" s="52">
        <f t="shared" si="2"/>
        <v>0.13099999999940337</v>
      </c>
      <c r="H21" s="51">
        <f t="shared" si="3"/>
        <v>314.39999999856809</v>
      </c>
      <c r="I21" s="53">
        <f t="shared" si="4"/>
        <v>0.87333333333147389</v>
      </c>
      <c r="J21" s="39"/>
      <c r="K21" s="80">
        <v>6</v>
      </c>
      <c r="L21" s="54"/>
      <c r="M21" s="133"/>
      <c r="N21" s="139"/>
      <c r="O21" s="139"/>
      <c r="P21" s="139"/>
      <c r="Q21" s="139"/>
      <c r="R21" s="139"/>
      <c r="S21" s="139"/>
      <c r="T21" s="139"/>
      <c r="U21" s="139"/>
      <c r="V21" s="139"/>
      <c r="W21" s="140"/>
      <c r="X21" s="148"/>
      <c r="Y21" s="148"/>
      <c r="Z21" s="148"/>
    </row>
    <row r="22" spans="1:26" ht="23.25" customHeight="1" x14ac:dyDescent="0.2">
      <c r="A22" s="49" t="s">
        <v>11</v>
      </c>
      <c r="B22" s="82">
        <v>9144.35</v>
      </c>
      <c r="C22" s="50">
        <f t="shared" si="0"/>
        <v>0.14900000000125146</v>
      </c>
      <c r="D22" s="51">
        <f t="shared" si="1"/>
        <v>357.60000000300352</v>
      </c>
      <c r="E22" s="80"/>
      <c r="F22" s="82">
        <v>7243.9229999999998</v>
      </c>
      <c r="G22" s="52">
        <f t="shared" si="2"/>
        <v>0.13000000000010914</v>
      </c>
      <c r="H22" s="51">
        <f t="shared" si="3"/>
        <v>312.00000000026193</v>
      </c>
      <c r="I22" s="53">
        <f t="shared" si="4"/>
        <v>0.87248322146991453</v>
      </c>
      <c r="J22" s="39"/>
      <c r="K22" s="80">
        <v>6</v>
      </c>
      <c r="L22" s="54"/>
      <c r="M22" s="9"/>
      <c r="N22" s="143"/>
      <c r="O22" s="143"/>
      <c r="P22" s="143"/>
      <c r="Q22" s="143"/>
      <c r="R22" s="143"/>
      <c r="S22" s="143"/>
      <c r="T22" s="143"/>
      <c r="U22" s="143"/>
      <c r="V22" s="143"/>
      <c r="W22" s="126"/>
      <c r="X22" s="127"/>
      <c r="Y22" s="127"/>
      <c r="Z22" s="127"/>
    </row>
    <row r="23" spans="1:26" ht="23.25" customHeight="1" x14ac:dyDescent="0.2">
      <c r="A23" s="49" t="s">
        <v>12</v>
      </c>
      <c r="B23" s="82">
        <v>9144.4930000000004</v>
      </c>
      <c r="C23" s="50">
        <f t="shared" si="0"/>
        <v>0.1430000000000291</v>
      </c>
      <c r="D23" s="51">
        <f t="shared" si="1"/>
        <v>343.20000000006985</v>
      </c>
      <c r="E23" s="80"/>
      <c r="F23" s="82">
        <v>7244.0529999999999</v>
      </c>
      <c r="G23" s="52">
        <f t="shared" si="2"/>
        <v>0.13000000000010914</v>
      </c>
      <c r="H23" s="51">
        <f t="shared" si="3"/>
        <v>312.00000000026193</v>
      </c>
      <c r="I23" s="53">
        <f t="shared" si="4"/>
        <v>0.90909090909148726</v>
      </c>
      <c r="J23" s="39"/>
      <c r="K23" s="80">
        <v>6</v>
      </c>
      <c r="L23" s="54"/>
      <c r="M23" s="9"/>
      <c r="N23" s="143"/>
      <c r="O23" s="143"/>
      <c r="P23" s="143"/>
      <c r="Q23" s="143"/>
      <c r="R23" s="143"/>
      <c r="S23" s="143"/>
      <c r="T23" s="143"/>
      <c r="U23" s="143"/>
      <c r="V23" s="143"/>
      <c r="W23" s="126"/>
      <c r="X23" s="127"/>
      <c r="Y23" s="127"/>
      <c r="Z23" s="127"/>
    </row>
    <row r="24" spans="1:26" ht="23.25" customHeight="1" x14ac:dyDescent="0.2">
      <c r="A24" s="49" t="s">
        <v>13</v>
      </c>
      <c r="B24" s="82">
        <v>9144.65</v>
      </c>
      <c r="C24" s="50">
        <f t="shared" si="0"/>
        <v>0.1569999999992433</v>
      </c>
      <c r="D24" s="51">
        <f t="shared" si="1"/>
        <v>376.79999999818392</v>
      </c>
      <c r="E24" s="80"/>
      <c r="F24" s="82">
        <v>7244.1869999999999</v>
      </c>
      <c r="G24" s="52">
        <f t="shared" si="2"/>
        <v>0.13400000000001455</v>
      </c>
      <c r="H24" s="51">
        <f t="shared" si="3"/>
        <v>321.60000000003492</v>
      </c>
      <c r="I24" s="53">
        <f t="shared" si="4"/>
        <v>0.85350318471758213</v>
      </c>
      <c r="J24" s="39"/>
      <c r="K24" s="80">
        <v>6</v>
      </c>
      <c r="L24" s="54"/>
      <c r="M24" s="9"/>
      <c r="N24" s="143"/>
      <c r="O24" s="143"/>
      <c r="P24" s="143"/>
      <c r="Q24" s="143"/>
      <c r="R24" s="143"/>
      <c r="S24" s="143"/>
      <c r="T24" s="143"/>
      <c r="U24" s="143"/>
      <c r="V24" s="143"/>
      <c r="W24" s="126"/>
      <c r="X24" s="127"/>
      <c r="Y24" s="127"/>
      <c r="Z24" s="127"/>
    </row>
    <row r="25" spans="1:26" ht="23.25" customHeight="1" x14ac:dyDescent="0.2">
      <c r="A25" s="49" t="s">
        <v>14</v>
      </c>
      <c r="B25" s="82">
        <v>9144.82</v>
      </c>
      <c r="C25" s="50">
        <f t="shared" si="0"/>
        <v>0.17000000000007276</v>
      </c>
      <c r="D25" s="51">
        <f t="shared" si="1"/>
        <v>408.00000000017462</v>
      </c>
      <c r="E25" s="80"/>
      <c r="F25" s="82">
        <v>7244.3220000000001</v>
      </c>
      <c r="G25" s="52">
        <f t="shared" si="2"/>
        <v>0.13500000000021828</v>
      </c>
      <c r="H25" s="51">
        <f t="shared" si="3"/>
        <v>324.00000000052387</v>
      </c>
      <c r="I25" s="53">
        <f t="shared" si="4"/>
        <v>0.79411764705976762</v>
      </c>
      <c r="J25" s="39"/>
      <c r="K25" s="80">
        <v>6</v>
      </c>
      <c r="L25" s="54"/>
      <c r="M25" s="9"/>
      <c r="N25" s="143"/>
      <c r="O25" s="143"/>
      <c r="P25" s="143"/>
      <c r="Q25" s="143"/>
      <c r="R25" s="143"/>
      <c r="S25" s="143"/>
      <c r="T25" s="143"/>
      <c r="U25" s="143"/>
      <c r="V25" s="143"/>
      <c r="W25" s="126"/>
      <c r="X25" s="127"/>
      <c r="Y25" s="127"/>
      <c r="Z25" s="127"/>
    </row>
    <row r="26" spans="1:26" ht="23.25" customHeight="1" x14ac:dyDescent="0.2">
      <c r="A26" s="49" t="s">
        <v>15</v>
      </c>
      <c r="B26" s="82">
        <v>9144.973</v>
      </c>
      <c r="C26" s="50">
        <f t="shared" si="0"/>
        <v>0.15300000000024738</v>
      </c>
      <c r="D26" s="51">
        <f t="shared" si="1"/>
        <v>367.20000000059372</v>
      </c>
      <c r="E26" s="80"/>
      <c r="F26" s="82">
        <v>7244.451</v>
      </c>
      <c r="G26" s="52">
        <f t="shared" si="2"/>
        <v>0.12899999999990541</v>
      </c>
      <c r="H26" s="51">
        <f t="shared" si="3"/>
        <v>309.59999999977299</v>
      </c>
      <c r="I26" s="53">
        <f t="shared" si="4"/>
        <v>0.84313725489997926</v>
      </c>
      <c r="J26" s="39"/>
      <c r="K26" s="80">
        <v>5.9</v>
      </c>
      <c r="L26" s="54"/>
      <c r="M26" s="9"/>
      <c r="N26" s="143"/>
      <c r="O26" s="143"/>
      <c r="P26" s="143"/>
      <c r="Q26" s="143"/>
      <c r="R26" s="143"/>
      <c r="S26" s="143"/>
      <c r="T26" s="143"/>
      <c r="U26" s="143"/>
      <c r="V26" s="143"/>
      <c r="W26" s="126"/>
      <c r="X26" s="127"/>
      <c r="Y26" s="127"/>
      <c r="Z26" s="127"/>
    </row>
    <row r="27" spans="1:26" ht="23.25" customHeight="1" x14ac:dyDescent="0.2">
      <c r="A27" s="49" t="s">
        <v>16</v>
      </c>
      <c r="B27" s="82">
        <v>9145.125</v>
      </c>
      <c r="C27" s="50">
        <f t="shared" si="0"/>
        <v>0.15200000000004366</v>
      </c>
      <c r="D27" s="51">
        <f t="shared" si="1"/>
        <v>364.80000000010477</v>
      </c>
      <c r="E27" s="80"/>
      <c r="F27" s="82">
        <v>7244.576</v>
      </c>
      <c r="G27" s="52">
        <f t="shared" si="2"/>
        <v>0.125</v>
      </c>
      <c r="H27" s="51">
        <f t="shared" si="3"/>
        <v>300</v>
      </c>
      <c r="I27" s="53">
        <f t="shared" si="4"/>
        <v>0.82236842105239538</v>
      </c>
      <c r="J27" s="39"/>
      <c r="K27" s="80">
        <v>5.9</v>
      </c>
      <c r="L27" s="54"/>
      <c r="M27" s="9"/>
      <c r="N27" s="143"/>
      <c r="O27" s="143"/>
      <c r="P27" s="143"/>
      <c r="Q27" s="143"/>
      <c r="R27" s="143"/>
      <c r="S27" s="143"/>
      <c r="T27" s="143"/>
      <c r="U27" s="143"/>
      <c r="V27" s="143"/>
      <c r="W27" s="126"/>
      <c r="X27" s="127"/>
      <c r="Y27" s="127"/>
      <c r="Z27" s="127"/>
    </row>
    <row r="28" spans="1:26" ht="23.25" customHeight="1" x14ac:dyDescent="0.2">
      <c r="A28" s="49" t="s">
        <v>17</v>
      </c>
      <c r="B28" s="82">
        <v>9145.2780000000002</v>
      </c>
      <c r="C28" s="50">
        <f t="shared" si="0"/>
        <v>0.15300000000024738</v>
      </c>
      <c r="D28" s="51">
        <f t="shared" si="1"/>
        <v>367.20000000059372</v>
      </c>
      <c r="E28" s="80"/>
      <c r="F28" s="82">
        <v>7244.6980000000003</v>
      </c>
      <c r="G28" s="52">
        <f t="shared" si="2"/>
        <v>0.12200000000029831</v>
      </c>
      <c r="H28" s="51">
        <f t="shared" si="3"/>
        <v>292.80000000071595</v>
      </c>
      <c r="I28" s="53">
        <f t="shared" si="4"/>
        <v>0.79738562091569321</v>
      </c>
      <c r="J28" s="39"/>
      <c r="K28" s="80">
        <v>5.9</v>
      </c>
      <c r="L28" s="54"/>
      <c r="M28" s="9"/>
      <c r="N28" s="143"/>
      <c r="O28" s="143"/>
      <c r="P28" s="143"/>
      <c r="Q28" s="143"/>
      <c r="R28" s="143"/>
      <c r="S28" s="143"/>
      <c r="T28" s="143"/>
      <c r="U28" s="143"/>
      <c r="V28" s="143"/>
      <c r="W28" s="126"/>
      <c r="X28" s="127"/>
      <c r="Y28" s="127"/>
      <c r="Z28" s="127"/>
    </row>
    <row r="29" spans="1:26" ht="23.25" customHeight="1" x14ac:dyDescent="0.2">
      <c r="A29" s="49" t="s">
        <v>18</v>
      </c>
      <c r="B29" s="82">
        <v>9145.4310000000005</v>
      </c>
      <c r="C29" s="50">
        <f t="shared" si="0"/>
        <v>0.15300000000024738</v>
      </c>
      <c r="D29" s="51">
        <f t="shared" si="1"/>
        <v>367.20000000059372</v>
      </c>
      <c r="E29" s="80"/>
      <c r="F29" s="82">
        <v>7244.82</v>
      </c>
      <c r="G29" s="52">
        <f t="shared" si="2"/>
        <v>0.12199999999938882</v>
      </c>
      <c r="H29" s="51">
        <f t="shared" si="3"/>
        <v>292.79999999853317</v>
      </c>
      <c r="I29" s="53">
        <f t="shared" si="4"/>
        <v>0.79738562090974874</v>
      </c>
      <c r="J29" s="39"/>
      <c r="K29" s="80">
        <v>5.9</v>
      </c>
      <c r="L29" s="54"/>
      <c r="M29" s="134" t="s">
        <v>95</v>
      </c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26" ht="23.25" customHeight="1" x14ac:dyDescent="0.2">
      <c r="A30" s="49" t="s">
        <v>19</v>
      </c>
      <c r="B30" s="82">
        <v>9145.5939999999991</v>
      </c>
      <c r="C30" s="50">
        <f t="shared" si="0"/>
        <v>0.16299999999864667</v>
      </c>
      <c r="D30" s="51">
        <f t="shared" si="1"/>
        <v>391.19999999675201</v>
      </c>
      <c r="E30" s="80"/>
      <c r="F30" s="82">
        <v>7244.9470000000001</v>
      </c>
      <c r="G30" s="52">
        <f t="shared" si="2"/>
        <v>0.12700000000040745</v>
      </c>
      <c r="H30" s="51">
        <f t="shared" si="3"/>
        <v>304.80000000097789</v>
      </c>
      <c r="I30" s="53">
        <f t="shared" si="4"/>
        <v>0.77914110430344719</v>
      </c>
      <c r="J30" s="39"/>
      <c r="K30" s="80">
        <v>5.9</v>
      </c>
      <c r="L30" s="54"/>
      <c r="M30" s="128" t="s">
        <v>97</v>
      </c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23.25" customHeight="1" x14ac:dyDescent="0.2">
      <c r="A31" s="49" t="s">
        <v>20</v>
      </c>
      <c r="B31" s="82">
        <v>9145.7579999999998</v>
      </c>
      <c r="C31" s="50">
        <f t="shared" si="0"/>
        <v>0.16400000000066939</v>
      </c>
      <c r="D31" s="51">
        <f t="shared" si="1"/>
        <v>393.60000000160653</v>
      </c>
      <c r="E31" s="80"/>
      <c r="F31" s="82">
        <v>7245.0739999999996</v>
      </c>
      <c r="G31" s="52">
        <f t="shared" si="2"/>
        <v>0.12699999999949796</v>
      </c>
      <c r="H31" s="51">
        <f t="shared" si="3"/>
        <v>304.7999999987951</v>
      </c>
      <c r="I31" s="53">
        <f t="shared" si="4"/>
        <v>0.77439024389621702</v>
      </c>
      <c r="J31" s="39"/>
      <c r="K31" s="80">
        <v>5.9</v>
      </c>
      <c r="L31" s="54"/>
      <c r="M31" s="141" t="s">
        <v>79</v>
      </c>
      <c r="N31" s="135" t="s">
        <v>98</v>
      </c>
      <c r="O31" s="135"/>
      <c r="P31" s="135" t="s">
        <v>100</v>
      </c>
      <c r="Q31" s="135"/>
      <c r="R31" s="135" t="s">
        <v>93</v>
      </c>
      <c r="S31" s="135"/>
      <c r="T31" s="135" t="s">
        <v>103</v>
      </c>
      <c r="U31" s="135"/>
      <c r="V31" s="135" t="s">
        <v>187</v>
      </c>
      <c r="W31" s="135"/>
      <c r="X31" s="135"/>
      <c r="Y31" s="135" t="s">
        <v>91</v>
      </c>
      <c r="Z31" s="137"/>
    </row>
    <row r="32" spans="1:26" ht="23.25" customHeight="1" x14ac:dyDescent="0.2">
      <c r="A32" s="49" t="s">
        <v>21</v>
      </c>
      <c r="B32" s="82">
        <v>9145.9140000000007</v>
      </c>
      <c r="C32" s="50">
        <f t="shared" si="0"/>
        <v>0.15600000000085856</v>
      </c>
      <c r="D32" s="51">
        <f t="shared" si="1"/>
        <v>374.40000000206055</v>
      </c>
      <c r="E32" s="80"/>
      <c r="F32" s="82">
        <v>7245.1989999999996</v>
      </c>
      <c r="G32" s="52">
        <f t="shared" si="2"/>
        <v>0.125</v>
      </c>
      <c r="H32" s="51">
        <f t="shared" si="3"/>
        <v>300</v>
      </c>
      <c r="I32" s="53">
        <f t="shared" si="4"/>
        <v>0.80128205127764129</v>
      </c>
      <c r="J32" s="39"/>
      <c r="K32" s="80">
        <v>5.9</v>
      </c>
      <c r="L32" s="54"/>
      <c r="M32" s="132"/>
      <c r="N32" s="136"/>
      <c r="O32" s="136"/>
      <c r="P32" s="136" t="s">
        <v>83</v>
      </c>
      <c r="Q32" s="136"/>
      <c r="R32" s="136" t="s">
        <v>102</v>
      </c>
      <c r="S32" s="136"/>
      <c r="T32" s="136" t="s">
        <v>104</v>
      </c>
      <c r="U32" s="136"/>
      <c r="V32" s="136" t="s">
        <v>105</v>
      </c>
      <c r="W32" s="136"/>
      <c r="X32" s="136"/>
      <c r="Y32" s="136"/>
      <c r="Z32" s="138"/>
    </row>
    <row r="33" spans="1:26" ht="23.25" customHeight="1" x14ac:dyDescent="0.2">
      <c r="A33" s="49" t="s">
        <v>22</v>
      </c>
      <c r="B33" s="82">
        <v>9146.0560000000005</v>
      </c>
      <c r="C33" s="50">
        <f t="shared" si="0"/>
        <v>0.14199999999982538</v>
      </c>
      <c r="D33" s="51">
        <f t="shared" si="1"/>
        <v>340.7999999995809</v>
      </c>
      <c r="E33" s="80"/>
      <c r="F33" s="82">
        <v>7245.3190000000004</v>
      </c>
      <c r="G33" s="52">
        <f t="shared" si="2"/>
        <v>0.12000000000080036</v>
      </c>
      <c r="H33" s="51">
        <f t="shared" si="3"/>
        <v>288.00000000192085</v>
      </c>
      <c r="I33" s="53">
        <f t="shared" si="4"/>
        <v>0.8450704225418868</v>
      </c>
      <c r="J33" s="39"/>
      <c r="K33" s="80">
        <v>5.9</v>
      </c>
      <c r="L33" s="54"/>
      <c r="M33" s="132" t="s">
        <v>80</v>
      </c>
      <c r="N33" s="136" t="s">
        <v>99</v>
      </c>
      <c r="O33" s="136"/>
      <c r="P33" s="136" t="s">
        <v>101</v>
      </c>
      <c r="Q33" s="136"/>
      <c r="R33" s="136" t="s">
        <v>69</v>
      </c>
      <c r="S33" s="136"/>
      <c r="T33" s="136" t="s">
        <v>69</v>
      </c>
      <c r="U33" s="136"/>
      <c r="V33" s="136" t="s">
        <v>106</v>
      </c>
      <c r="W33" s="136"/>
      <c r="X33" s="136"/>
      <c r="Y33" s="136"/>
      <c r="Z33" s="138"/>
    </row>
    <row r="34" spans="1:26" ht="23.25" customHeight="1" x14ac:dyDescent="0.2">
      <c r="A34" s="49" t="s">
        <v>23</v>
      </c>
      <c r="B34" s="82">
        <v>9146.1939999999995</v>
      </c>
      <c r="C34" s="50">
        <f t="shared" si="0"/>
        <v>0.13799999999901047</v>
      </c>
      <c r="D34" s="51">
        <f t="shared" si="1"/>
        <v>331.19999999762513</v>
      </c>
      <c r="E34" s="80"/>
      <c r="F34" s="82">
        <v>7245.4390000000003</v>
      </c>
      <c r="G34" s="52">
        <f t="shared" si="2"/>
        <v>0.11999999999989086</v>
      </c>
      <c r="H34" s="51">
        <f t="shared" si="3"/>
        <v>287.99999999973807</v>
      </c>
      <c r="I34" s="53">
        <f t="shared" si="4"/>
        <v>0.86956521739674875</v>
      </c>
      <c r="J34" s="39"/>
      <c r="K34" s="80">
        <v>5.9</v>
      </c>
      <c r="L34" s="54"/>
      <c r="M34" s="133"/>
      <c r="N34" s="139"/>
      <c r="O34" s="139"/>
      <c r="P34" s="139"/>
      <c r="Q34" s="139"/>
      <c r="R34" s="140"/>
      <c r="S34" s="133"/>
      <c r="T34" s="140"/>
      <c r="U34" s="133"/>
      <c r="V34" s="140"/>
      <c r="W34" s="148"/>
      <c r="X34" s="133"/>
      <c r="Y34" s="139"/>
      <c r="Z34" s="140"/>
    </row>
    <row r="35" spans="1:26" ht="23.25" customHeight="1" x14ac:dyDescent="0.2">
      <c r="A35" s="49" t="s">
        <v>24</v>
      </c>
      <c r="B35" s="82">
        <v>9146.3330000000005</v>
      </c>
      <c r="C35" s="50">
        <f t="shared" si="0"/>
        <v>0.13900000000103319</v>
      </c>
      <c r="D35" s="51">
        <f t="shared" si="1"/>
        <v>333.60000000247965</v>
      </c>
      <c r="E35" s="80"/>
      <c r="F35" s="82">
        <v>7245.56</v>
      </c>
      <c r="G35" s="52">
        <f t="shared" si="2"/>
        <v>0.12100000000009459</v>
      </c>
      <c r="H35" s="51">
        <f t="shared" si="3"/>
        <v>290.40000000022701</v>
      </c>
      <c r="I35" s="53">
        <f t="shared" si="4"/>
        <v>0.87050359711651215</v>
      </c>
      <c r="J35" s="39"/>
      <c r="K35" s="80">
        <v>6</v>
      </c>
      <c r="L35" s="54"/>
      <c r="M35" s="9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26"/>
    </row>
    <row r="36" spans="1:26" ht="23.25" customHeight="1" x14ac:dyDescent="0.2">
      <c r="A36" s="49" t="s">
        <v>25</v>
      </c>
      <c r="B36" s="82">
        <v>9146.4750000000004</v>
      </c>
      <c r="C36" s="50">
        <f t="shared" si="0"/>
        <v>0.14199999999982538</v>
      </c>
      <c r="D36" s="51">
        <f t="shared" si="1"/>
        <v>340.7999999995809</v>
      </c>
      <c r="E36" s="80"/>
      <c r="F36" s="82">
        <v>7245.6840000000002</v>
      </c>
      <c r="G36" s="52">
        <f t="shared" si="2"/>
        <v>0.12399999999979627</v>
      </c>
      <c r="H36" s="51">
        <f t="shared" si="3"/>
        <v>297.59999999951106</v>
      </c>
      <c r="I36" s="53">
        <f t="shared" si="4"/>
        <v>0.87323943661935743</v>
      </c>
      <c r="J36" s="39"/>
      <c r="K36" s="80">
        <v>6</v>
      </c>
      <c r="L36" s="54"/>
      <c r="M36" s="9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26"/>
    </row>
    <row r="37" spans="1:26" ht="23.25" customHeight="1" x14ac:dyDescent="0.2">
      <c r="A37" s="49" t="s">
        <v>26</v>
      </c>
      <c r="B37" s="82">
        <v>9146.6200000000008</v>
      </c>
      <c r="C37" s="50">
        <f t="shared" si="0"/>
        <v>0.14500000000043656</v>
      </c>
      <c r="D37" s="51">
        <f t="shared" si="1"/>
        <v>348.00000000104774</v>
      </c>
      <c r="E37" s="80"/>
      <c r="F37" s="82">
        <v>7245.8090000000002</v>
      </c>
      <c r="G37" s="52">
        <f t="shared" si="2"/>
        <v>0.125</v>
      </c>
      <c r="H37" s="51">
        <f t="shared" si="3"/>
        <v>300</v>
      </c>
      <c r="I37" s="53">
        <f t="shared" si="4"/>
        <v>0.86206896551464596</v>
      </c>
      <c r="J37" s="39"/>
      <c r="K37" s="80">
        <v>6</v>
      </c>
      <c r="L37" s="54"/>
      <c r="M37" s="9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26"/>
    </row>
    <row r="38" spans="1:26" ht="23.25" customHeight="1" x14ac:dyDescent="0.2">
      <c r="A38" s="49" t="s">
        <v>27</v>
      </c>
      <c r="B38" s="82">
        <v>9146.768</v>
      </c>
      <c r="C38" s="50">
        <f t="shared" si="0"/>
        <v>0.14799999999922875</v>
      </c>
      <c r="D38" s="51">
        <f t="shared" si="1"/>
        <v>355.199999998149</v>
      </c>
      <c r="E38" s="80"/>
      <c r="F38" s="82">
        <v>7245.9359999999997</v>
      </c>
      <c r="G38" s="52">
        <f t="shared" si="2"/>
        <v>0.12699999999949796</v>
      </c>
      <c r="H38" s="51">
        <f t="shared" si="3"/>
        <v>304.7999999987951</v>
      </c>
      <c r="I38" s="53">
        <f t="shared" si="4"/>
        <v>0.85810810810918769</v>
      </c>
      <c r="J38" s="39"/>
      <c r="K38" s="80">
        <v>6</v>
      </c>
      <c r="L38" s="54"/>
      <c r="M38" s="9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26"/>
    </row>
    <row r="39" spans="1:26" ht="23.25" customHeight="1" x14ac:dyDescent="0.2">
      <c r="A39" s="49" t="s">
        <v>28</v>
      </c>
      <c r="B39" s="82">
        <v>9146.9220000000005</v>
      </c>
      <c r="C39" s="50">
        <f t="shared" si="0"/>
        <v>0.15400000000045111</v>
      </c>
      <c r="D39" s="51">
        <f t="shared" si="1"/>
        <v>369.60000000108266</v>
      </c>
      <c r="E39" s="80"/>
      <c r="F39" s="82">
        <v>7246.0640000000003</v>
      </c>
      <c r="G39" s="52">
        <f t="shared" si="2"/>
        <v>0.12800000000061118</v>
      </c>
      <c r="H39" s="51">
        <f t="shared" si="3"/>
        <v>307.20000000146683</v>
      </c>
      <c r="I39" s="53">
        <f t="shared" si="4"/>
        <v>0.83116883117036511</v>
      </c>
      <c r="J39" s="39"/>
      <c r="K39" s="80">
        <v>6</v>
      </c>
      <c r="L39" s="54"/>
      <c r="M39" s="9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26"/>
    </row>
    <row r="40" spans="1:26" ht="23.25" customHeight="1" x14ac:dyDescent="0.2">
      <c r="A40" s="49" t="s">
        <v>29</v>
      </c>
      <c r="B40" s="82">
        <v>9147.0810000000001</v>
      </c>
      <c r="C40" s="50">
        <f t="shared" si="0"/>
        <v>0.15899999999965075</v>
      </c>
      <c r="D40" s="51">
        <f t="shared" si="1"/>
        <v>381.59999999916181</v>
      </c>
      <c r="E40" s="80"/>
      <c r="F40" s="82">
        <v>7246.192</v>
      </c>
      <c r="G40" s="52">
        <f t="shared" si="2"/>
        <v>0.12799999999970169</v>
      </c>
      <c r="H40" s="51">
        <f t="shared" si="3"/>
        <v>307.19999999928405</v>
      </c>
      <c r="I40" s="53">
        <f t="shared" si="4"/>
        <v>0.80503144654077252</v>
      </c>
      <c r="J40" s="39"/>
      <c r="K40" s="80">
        <v>6</v>
      </c>
      <c r="L40" s="54"/>
      <c r="M40" s="128" t="s">
        <v>109</v>
      </c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</row>
    <row r="41" spans="1:26" ht="23.25" customHeight="1" x14ac:dyDescent="0.2">
      <c r="A41" s="49" t="s">
        <v>30</v>
      </c>
      <c r="B41" s="82">
        <v>9147.2330000000002</v>
      </c>
      <c r="C41" s="50">
        <f t="shared" si="0"/>
        <v>0.15200000000004366</v>
      </c>
      <c r="D41" s="51">
        <f t="shared" si="1"/>
        <v>364.80000000010477</v>
      </c>
      <c r="E41" s="80"/>
      <c r="F41" s="82">
        <v>7246.32</v>
      </c>
      <c r="G41" s="52">
        <f t="shared" si="2"/>
        <v>0.12799999999970169</v>
      </c>
      <c r="H41" s="51">
        <f t="shared" si="3"/>
        <v>307.19999999928405</v>
      </c>
      <c r="I41" s="53">
        <f t="shared" si="4"/>
        <v>0.84210526315569023</v>
      </c>
      <c r="J41" s="39"/>
      <c r="K41" s="80">
        <v>6</v>
      </c>
      <c r="L41" s="54"/>
      <c r="M41" s="141" t="s">
        <v>79</v>
      </c>
      <c r="N41" s="135" t="s">
        <v>98</v>
      </c>
      <c r="O41" s="135"/>
      <c r="P41" s="135" t="s">
        <v>93</v>
      </c>
      <c r="Q41" s="135"/>
      <c r="R41" s="135"/>
      <c r="S41" s="135" t="s">
        <v>111</v>
      </c>
      <c r="T41" s="135" t="s">
        <v>81</v>
      </c>
      <c r="U41" s="135"/>
      <c r="V41" s="135"/>
      <c r="W41" s="135"/>
      <c r="X41" s="135" t="s">
        <v>93</v>
      </c>
      <c r="Y41" s="135"/>
      <c r="Z41" s="137"/>
    </row>
    <row r="42" spans="1:26" ht="23.25" customHeight="1" x14ac:dyDescent="0.2">
      <c r="A42" s="49" t="s">
        <v>31</v>
      </c>
      <c r="B42" s="82">
        <v>9147.3790000000008</v>
      </c>
      <c r="C42" s="50">
        <f t="shared" si="0"/>
        <v>0.14600000000064028</v>
      </c>
      <c r="D42" s="51">
        <f t="shared" si="1"/>
        <v>350.40000000153668</v>
      </c>
      <c r="E42" s="80"/>
      <c r="F42" s="82">
        <v>7246.4470000000001</v>
      </c>
      <c r="G42" s="52">
        <f t="shared" si="2"/>
        <v>0.12700000000040745</v>
      </c>
      <c r="H42" s="51">
        <f t="shared" si="3"/>
        <v>304.80000000097789</v>
      </c>
      <c r="I42" s="53">
        <f t="shared" si="4"/>
        <v>0.8698630136976061</v>
      </c>
      <c r="J42" s="39"/>
      <c r="K42" s="80">
        <v>6</v>
      </c>
      <c r="L42" s="54"/>
      <c r="M42" s="132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8"/>
    </row>
    <row r="43" spans="1:26" ht="22.5" customHeight="1" x14ac:dyDescent="0.2">
      <c r="A43" s="174" t="s">
        <v>70</v>
      </c>
      <c r="B43" s="174"/>
      <c r="C43" s="174"/>
      <c r="D43" s="51">
        <f>SUM(D18:D42)</f>
        <v>8726.4000000010128</v>
      </c>
      <c r="E43" s="39"/>
      <c r="F43" s="55"/>
      <c r="G43" s="39"/>
      <c r="H43" s="51">
        <f>SUM(H18:H42)</f>
        <v>7312.8000000011525</v>
      </c>
      <c r="I43" s="53">
        <f>IF(AND(H43=0,D43=0),0,H43/D43)</f>
        <v>0.83800880088012286</v>
      </c>
      <c r="J43" s="39"/>
      <c r="K43" s="39"/>
      <c r="L43" s="54"/>
      <c r="M43" s="132" t="s">
        <v>80</v>
      </c>
      <c r="N43" s="136" t="s">
        <v>99</v>
      </c>
      <c r="O43" s="136"/>
      <c r="P43" s="136" t="s">
        <v>110</v>
      </c>
      <c r="Q43" s="136"/>
      <c r="R43" s="136"/>
      <c r="S43" s="136"/>
      <c r="T43" s="136"/>
      <c r="U43" s="136"/>
      <c r="V43" s="136"/>
      <c r="W43" s="136"/>
      <c r="X43" s="136" t="s">
        <v>110</v>
      </c>
      <c r="Y43" s="136"/>
      <c r="Z43" s="138"/>
    </row>
    <row r="44" spans="1:26" ht="22.5" customHeight="1" x14ac:dyDescent="0.2">
      <c r="A44" s="178" t="s">
        <v>71</v>
      </c>
      <c r="B44" s="178"/>
      <c r="C44" s="178"/>
      <c r="D44" s="39"/>
      <c r="E44" s="39"/>
      <c r="F44" s="55"/>
      <c r="G44" s="39"/>
      <c r="H44" s="39"/>
      <c r="I44" s="39"/>
      <c r="J44" s="39"/>
      <c r="K44" s="39"/>
      <c r="L44" s="54"/>
      <c r="M44" s="133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</row>
    <row r="45" spans="1:26" ht="22.5" customHeight="1" x14ac:dyDescent="0.2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126"/>
      <c r="O45" s="142"/>
      <c r="P45" s="126"/>
      <c r="Q45" s="127"/>
      <c r="R45" s="142"/>
      <c r="S45" s="7"/>
      <c r="T45" s="126"/>
      <c r="U45" s="127"/>
      <c r="V45" s="127"/>
      <c r="W45" s="142"/>
      <c r="X45" s="126"/>
      <c r="Y45" s="127"/>
      <c r="Z45" s="127"/>
    </row>
    <row r="46" spans="1:26" ht="22.5" customHeight="1" x14ac:dyDescent="0.2">
      <c r="A46" s="169" t="s">
        <v>72</v>
      </c>
      <c r="B46" s="169"/>
      <c r="C46" s="169"/>
      <c r="D46" s="169"/>
      <c r="E46" s="169"/>
      <c r="F46" s="169"/>
      <c r="G46" s="168" t="s">
        <v>73</v>
      </c>
      <c r="H46" s="168"/>
      <c r="I46" s="168"/>
      <c r="J46" s="168"/>
      <c r="K46" s="168"/>
      <c r="L46" s="168"/>
      <c r="M46" s="9"/>
      <c r="N46" s="126"/>
      <c r="O46" s="142"/>
      <c r="P46" s="126"/>
      <c r="Q46" s="127"/>
      <c r="R46" s="142"/>
      <c r="S46" s="7"/>
      <c r="T46" s="126"/>
      <c r="U46" s="127"/>
      <c r="V46" s="127"/>
      <c r="W46" s="142"/>
      <c r="X46" s="126"/>
      <c r="Y46" s="127"/>
      <c r="Z46" s="127"/>
    </row>
    <row r="47" spans="1:26" ht="22.5" customHeight="1" x14ac:dyDescent="0.2">
      <c r="A47" s="85" t="s">
        <v>383</v>
      </c>
      <c r="B47" s="85"/>
      <c r="C47" s="85"/>
      <c r="D47" s="169" t="s">
        <v>74</v>
      </c>
      <c r="E47" s="169"/>
      <c r="F47" s="169"/>
      <c r="G47" s="57"/>
      <c r="H47" s="57"/>
      <c r="I47" s="57"/>
      <c r="J47" s="57"/>
      <c r="K47" s="57"/>
      <c r="L47" s="57"/>
      <c r="M47" s="9"/>
      <c r="N47" s="126"/>
      <c r="O47" s="142"/>
      <c r="P47" s="126"/>
      <c r="Q47" s="127"/>
      <c r="R47" s="142"/>
      <c r="S47" s="7"/>
      <c r="T47" s="126"/>
      <c r="U47" s="127"/>
      <c r="V47" s="127"/>
      <c r="W47" s="142"/>
      <c r="X47" s="126"/>
      <c r="Y47" s="127"/>
      <c r="Z47" s="127"/>
    </row>
    <row r="48" spans="1:26" ht="22.5" customHeight="1" x14ac:dyDescent="0.2">
      <c r="A48" s="89" t="s">
        <v>75</v>
      </c>
      <c r="B48" s="89"/>
      <c r="C48" s="89"/>
      <c r="D48" s="89" t="s">
        <v>76</v>
      </c>
      <c r="E48" s="89"/>
      <c r="F48" s="89"/>
      <c r="G48" s="56"/>
      <c r="H48" s="56"/>
      <c r="I48" s="56"/>
      <c r="J48" s="56"/>
      <c r="K48" s="56"/>
      <c r="L48" s="56"/>
    </row>
    <row r="49" spans="1:23" ht="22.5" customHeight="1" x14ac:dyDescent="0.2">
      <c r="A49" s="85" t="s">
        <v>384</v>
      </c>
      <c r="B49" s="85"/>
      <c r="C49" s="85"/>
      <c r="D49" s="169" t="s">
        <v>74</v>
      </c>
      <c r="E49" s="169"/>
      <c r="F49" s="169"/>
      <c r="G49" s="56"/>
      <c r="H49" s="169" t="s">
        <v>191</v>
      </c>
      <c r="I49" s="169"/>
      <c r="J49" s="169"/>
      <c r="K49" s="169" t="s">
        <v>77</v>
      </c>
      <c r="L49" s="169"/>
      <c r="N49" s="91" t="s">
        <v>150</v>
      </c>
      <c r="O49" s="91"/>
      <c r="P49" s="91"/>
      <c r="Q49" s="90" t="s">
        <v>382</v>
      </c>
      <c r="R49" s="90"/>
      <c r="S49" s="90"/>
      <c r="T49" s="90"/>
      <c r="U49" s="90"/>
      <c r="V49" s="90"/>
      <c r="W49" s="1"/>
    </row>
    <row r="50" spans="1:23" ht="22.5" customHeight="1" x14ac:dyDescent="0.2">
      <c r="A50" s="89" t="s">
        <v>75</v>
      </c>
      <c r="B50" s="89"/>
      <c r="C50" s="89"/>
      <c r="D50" s="89" t="s">
        <v>76</v>
      </c>
      <c r="E50" s="89"/>
      <c r="F50" s="89"/>
      <c r="G50" s="59"/>
      <c r="H50" s="89" t="s">
        <v>75</v>
      </c>
      <c r="I50" s="89"/>
      <c r="J50" s="89"/>
      <c r="K50" s="89" t="s">
        <v>76</v>
      </c>
      <c r="L50" s="89"/>
      <c r="S50" s="86" t="s">
        <v>76</v>
      </c>
      <c r="T50" s="86"/>
    </row>
    <row r="51" spans="1:23" ht="20.100000000000001" customHeight="1" x14ac:dyDescent="0.2">
      <c r="A51" s="85" t="s">
        <v>381</v>
      </c>
      <c r="B51" s="85"/>
      <c r="C51" s="85"/>
      <c r="D51" s="169" t="s">
        <v>74</v>
      </c>
      <c r="E51" s="169"/>
      <c r="F51" s="169"/>
      <c r="G51" s="56"/>
      <c r="H51" s="56"/>
      <c r="I51" s="56"/>
      <c r="J51" s="56"/>
      <c r="K51" s="56"/>
      <c r="L51" s="56"/>
    </row>
    <row r="52" spans="1:23" ht="20.100000000000001" customHeight="1" x14ac:dyDescent="0.2">
      <c r="A52" s="89" t="s">
        <v>75</v>
      </c>
      <c r="B52" s="89"/>
      <c r="C52" s="89"/>
      <c r="D52" s="182" t="s">
        <v>76</v>
      </c>
      <c r="E52" s="182"/>
      <c r="F52" s="182"/>
      <c r="G52" s="64"/>
      <c r="H52" s="64"/>
      <c r="I52" s="65"/>
      <c r="J52" s="65"/>
      <c r="K52" s="65"/>
      <c r="L52" s="65"/>
    </row>
  </sheetData>
  <mergeCells count="258">
    <mergeCell ref="X12:Z12"/>
    <mergeCell ref="X13:Z13"/>
    <mergeCell ref="X14:Z14"/>
    <mergeCell ref="X15:Z15"/>
    <mergeCell ref="R39:S39"/>
    <mergeCell ref="T39:U39"/>
    <mergeCell ref="V39:X39"/>
    <mergeCell ref="Y39:Z39"/>
    <mergeCell ref="Y38:Z38"/>
    <mergeCell ref="V35:X35"/>
    <mergeCell ref="Y35:Z35"/>
    <mergeCell ref="V36:X36"/>
    <mergeCell ref="Y36:Z36"/>
    <mergeCell ref="V37:X37"/>
    <mergeCell ref="Y37:Z37"/>
    <mergeCell ref="X16:Z16"/>
    <mergeCell ref="W26:Z26"/>
    <mergeCell ref="R34:S34"/>
    <mergeCell ref="T34:U34"/>
    <mergeCell ref="T18:V19"/>
    <mergeCell ref="T22:V22"/>
    <mergeCell ref="Q18:S18"/>
    <mergeCell ref="T25:V25"/>
    <mergeCell ref="T28:V28"/>
    <mergeCell ref="I1:L2"/>
    <mergeCell ref="G5:H6"/>
    <mergeCell ref="I5:L6"/>
    <mergeCell ref="S50:T50"/>
    <mergeCell ref="N39:O39"/>
    <mergeCell ref="P39:Q39"/>
    <mergeCell ref="N41:O42"/>
    <mergeCell ref="P41:R42"/>
    <mergeCell ref="Q49:V49"/>
    <mergeCell ref="N49:P49"/>
    <mergeCell ref="P45:R45"/>
    <mergeCell ref="P46:R46"/>
    <mergeCell ref="P47:R47"/>
    <mergeCell ref="N45:O45"/>
    <mergeCell ref="N46:O46"/>
    <mergeCell ref="V38:X38"/>
    <mergeCell ref="P34:Q34"/>
    <mergeCell ref="X9:Z9"/>
    <mergeCell ref="X10:Z10"/>
    <mergeCell ref="X47:Z47"/>
    <mergeCell ref="M43:M44"/>
    <mergeCell ref="N47:O47"/>
    <mergeCell ref="T45:W45"/>
    <mergeCell ref="X11:Z11"/>
    <mergeCell ref="T46:W46"/>
    <mergeCell ref="T47:W47"/>
    <mergeCell ref="N43:O44"/>
    <mergeCell ref="P43:R44"/>
    <mergeCell ref="M40:Z40"/>
    <mergeCell ref="M41:M42"/>
    <mergeCell ref="T41:W44"/>
    <mergeCell ref="X45:Z45"/>
    <mergeCell ref="X46:Z46"/>
    <mergeCell ref="X41:Z42"/>
    <mergeCell ref="X43:Z44"/>
    <mergeCell ref="S41:S44"/>
    <mergeCell ref="N38:O38"/>
    <mergeCell ref="P38:Q38"/>
    <mergeCell ref="R38:S38"/>
    <mergeCell ref="T38:U38"/>
    <mergeCell ref="N37:O37"/>
    <mergeCell ref="P37:Q37"/>
    <mergeCell ref="R37:S37"/>
    <mergeCell ref="N35:O35"/>
    <mergeCell ref="P35:Q35"/>
    <mergeCell ref="R35:S35"/>
    <mergeCell ref="T35:U35"/>
    <mergeCell ref="T37:U37"/>
    <mergeCell ref="N36:O36"/>
    <mergeCell ref="P36:Q36"/>
    <mergeCell ref="R36:S36"/>
    <mergeCell ref="T36:U36"/>
    <mergeCell ref="V34:X34"/>
    <mergeCell ref="P32:Q32"/>
    <mergeCell ref="P33:Q33"/>
    <mergeCell ref="P31:Q31"/>
    <mergeCell ref="N27:P27"/>
    <mergeCell ref="W27:Z27"/>
    <mergeCell ref="N26:P26"/>
    <mergeCell ref="N31:O32"/>
    <mergeCell ref="N33:O34"/>
    <mergeCell ref="W28:Z28"/>
    <mergeCell ref="R33:S33"/>
    <mergeCell ref="T31:U31"/>
    <mergeCell ref="T32:U32"/>
    <mergeCell ref="V33:X33"/>
    <mergeCell ref="T26:V26"/>
    <mergeCell ref="Q22:S22"/>
    <mergeCell ref="W18:Z21"/>
    <mergeCell ref="Q21:S21"/>
    <mergeCell ref="P15:Q15"/>
    <mergeCell ref="Q26:S26"/>
    <mergeCell ref="Q27:S27"/>
    <mergeCell ref="T27:V27"/>
    <mergeCell ref="T33:U33"/>
    <mergeCell ref="R31:S31"/>
    <mergeCell ref="R32:S32"/>
    <mergeCell ref="W23:Z23"/>
    <mergeCell ref="R16:S16"/>
    <mergeCell ref="V15:W15"/>
    <mergeCell ref="V16:W16"/>
    <mergeCell ref="N22:P22"/>
    <mergeCell ref="T23:V23"/>
    <mergeCell ref="M17:Z17"/>
    <mergeCell ref="M18:M19"/>
    <mergeCell ref="N20:P21"/>
    <mergeCell ref="Q20:S20"/>
    <mergeCell ref="M31:M32"/>
    <mergeCell ref="N16:O16"/>
    <mergeCell ref="N28:P28"/>
    <mergeCell ref="Q28:S28"/>
    <mergeCell ref="V13:W13"/>
    <mergeCell ref="M20:M21"/>
    <mergeCell ref="Q25:S25"/>
    <mergeCell ref="V14:W14"/>
    <mergeCell ref="T16:U16"/>
    <mergeCell ref="T14:U14"/>
    <mergeCell ref="N18:P19"/>
    <mergeCell ref="W22:Z22"/>
    <mergeCell ref="T20:V21"/>
    <mergeCell ref="W25:Z25"/>
    <mergeCell ref="N24:P24"/>
    <mergeCell ref="Q24:S24"/>
    <mergeCell ref="N23:P23"/>
    <mergeCell ref="W24:Z24"/>
    <mergeCell ref="N25:P25"/>
    <mergeCell ref="Q23:S23"/>
    <mergeCell ref="T24:V24"/>
    <mergeCell ref="Q19:S19"/>
    <mergeCell ref="P13:Q13"/>
    <mergeCell ref="P14:Q14"/>
    <mergeCell ref="T13:U13"/>
    <mergeCell ref="R14:S14"/>
    <mergeCell ref="R15:S15"/>
    <mergeCell ref="P16:Q16"/>
    <mergeCell ref="T6:U6"/>
    <mergeCell ref="V8:W8"/>
    <mergeCell ref="V9:W9"/>
    <mergeCell ref="V10:W10"/>
    <mergeCell ref="V11:W11"/>
    <mergeCell ref="V12:W12"/>
    <mergeCell ref="V4:W4"/>
    <mergeCell ref="V5:W5"/>
    <mergeCell ref="V6:W6"/>
    <mergeCell ref="V7:W7"/>
    <mergeCell ref="P7:Q7"/>
    <mergeCell ref="P8:Q8"/>
    <mergeCell ref="P9:Q9"/>
    <mergeCell ref="R7:S7"/>
    <mergeCell ref="T7:U7"/>
    <mergeCell ref="P12:Q12"/>
    <mergeCell ref="N8:O8"/>
    <mergeCell ref="N9:O9"/>
    <mergeCell ref="M1:Z1"/>
    <mergeCell ref="M2:Z2"/>
    <mergeCell ref="X3:Z6"/>
    <mergeCell ref="M5:M6"/>
    <mergeCell ref="M3:M4"/>
    <mergeCell ref="P3:Q4"/>
    <mergeCell ref="R6:S6"/>
    <mergeCell ref="T4:U4"/>
    <mergeCell ref="T5:U5"/>
    <mergeCell ref="V3:W3"/>
    <mergeCell ref="P5:Q6"/>
    <mergeCell ref="N3:O6"/>
    <mergeCell ref="T3:U3"/>
    <mergeCell ref="R3:S3"/>
    <mergeCell ref="R4:S4"/>
    <mergeCell ref="R5:S5"/>
    <mergeCell ref="N13:O13"/>
    <mergeCell ref="T12:U12"/>
    <mergeCell ref="R13:S13"/>
    <mergeCell ref="T9:U9"/>
    <mergeCell ref="T10:U10"/>
    <mergeCell ref="T11:U11"/>
    <mergeCell ref="R8:S8"/>
    <mergeCell ref="R9:S9"/>
    <mergeCell ref="R10:S10"/>
    <mergeCell ref="T8:U8"/>
    <mergeCell ref="P11:Q11"/>
    <mergeCell ref="N12:O12"/>
    <mergeCell ref="T15:U15"/>
    <mergeCell ref="X7:Z7"/>
    <mergeCell ref="N7:O7"/>
    <mergeCell ref="X8:Z8"/>
    <mergeCell ref="H49:J49"/>
    <mergeCell ref="K49:L49"/>
    <mergeCell ref="A7:L7"/>
    <mergeCell ref="I11:L11"/>
    <mergeCell ref="B14:C14"/>
    <mergeCell ref="D14:E14"/>
    <mergeCell ref="A8:L8"/>
    <mergeCell ref="M33:M34"/>
    <mergeCell ref="M29:Z29"/>
    <mergeCell ref="M30:Z30"/>
    <mergeCell ref="V31:X31"/>
    <mergeCell ref="V32:X32"/>
    <mergeCell ref="Y31:Z34"/>
    <mergeCell ref="N10:O10"/>
    <mergeCell ref="N11:O11"/>
    <mergeCell ref="N14:O14"/>
    <mergeCell ref="N15:O15"/>
    <mergeCell ref="R11:S11"/>
    <mergeCell ref="R12:S12"/>
    <mergeCell ref="P10:Q10"/>
    <mergeCell ref="A3:F3"/>
    <mergeCell ref="A5:F5"/>
    <mergeCell ref="A48:C48"/>
    <mergeCell ref="A49:C49"/>
    <mergeCell ref="A50:C50"/>
    <mergeCell ref="D50:F50"/>
    <mergeCell ref="D48:F48"/>
    <mergeCell ref="F15:G15"/>
    <mergeCell ref="A46:F46"/>
    <mergeCell ref="A44:C44"/>
    <mergeCell ref="G1:H2"/>
    <mergeCell ref="G3:H4"/>
    <mergeCell ref="A1:F1"/>
    <mergeCell ref="A2:F2"/>
    <mergeCell ref="A4:F4"/>
    <mergeCell ref="A51:C51"/>
    <mergeCell ref="A6:F6"/>
    <mergeCell ref="D47:F47"/>
    <mergeCell ref="F14:G14"/>
    <mergeCell ref="A9:L9"/>
    <mergeCell ref="G46:L46"/>
    <mergeCell ref="H10:L10"/>
    <mergeCell ref="D13:E13"/>
    <mergeCell ref="E10:G10"/>
    <mergeCell ref="A43:C43"/>
    <mergeCell ref="I3:L4"/>
    <mergeCell ref="A11:D11"/>
    <mergeCell ref="E11:H11"/>
    <mergeCell ref="A10:D10"/>
    <mergeCell ref="F13:G13"/>
    <mergeCell ref="H50:J50"/>
    <mergeCell ref="K50:L50"/>
    <mergeCell ref="D49:F49"/>
    <mergeCell ref="A12:L12"/>
    <mergeCell ref="A52:C52"/>
    <mergeCell ref="D52:F52"/>
    <mergeCell ref="D51:F51"/>
    <mergeCell ref="K16:K17"/>
    <mergeCell ref="A13:A17"/>
    <mergeCell ref="E16:E17"/>
    <mergeCell ref="B15:C15"/>
    <mergeCell ref="D15:E15"/>
    <mergeCell ref="B13:C13"/>
    <mergeCell ref="J16:J17"/>
    <mergeCell ref="A47:C47"/>
    <mergeCell ref="I13:I17"/>
    <mergeCell ref="J13:K13"/>
    <mergeCell ref="J14:K14"/>
    <mergeCell ref="J15:K15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X51"/>
  <sheetViews>
    <sheetView view="pageBreakPreview" topLeftCell="A16" zoomScale="75" zoomScaleNormal="50" zoomScaleSheetLayoutView="75" workbookViewId="0">
      <selection activeCell="O30" sqref="O30:V30"/>
    </sheetView>
  </sheetViews>
  <sheetFormatPr defaultRowHeight="18.75" x14ac:dyDescent="0.2"/>
  <cols>
    <col min="1" max="1" width="17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9.7109375" style="2" customWidth="1"/>
    <col min="13" max="13" width="8.42578125" style="2" customWidth="1"/>
    <col min="14" max="18" width="10.7109375" style="2" customWidth="1"/>
    <col min="19" max="20" width="13.7109375" style="2" customWidth="1"/>
    <col min="21" max="21" width="11.85546875" style="2" customWidth="1"/>
    <col min="22" max="22" width="24" style="2" customWidth="1"/>
    <col min="23" max="23" width="13.28515625" style="2" customWidth="1"/>
    <col min="24" max="28" width="10.28515625" style="2" customWidth="1"/>
    <col min="29" max="16384" width="9.140625" style="2"/>
  </cols>
  <sheetData>
    <row r="1" spans="1:23" ht="26.25" x14ac:dyDescent="0.2">
      <c r="A1" s="103" t="s">
        <v>161</v>
      </c>
      <c r="B1" s="103"/>
      <c r="C1" s="103"/>
      <c r="D1" s="103"/>
      <c r="E1" s="103"/>
      <c r="F1" s="107" t="s">
        <v>154</v>
      </c>
      <c r="G1" s="107"/>
      <c r="H1" s="107"/>
      <c r="I1" s="103" t="s">
        <v>163</v>
      </c>
      <c r="J1" s="103"/>
      <c r="K1" s="103"/>
      <c r="L1" s="103"/>
      <c r="M1" s="141" t="s">
        <v>115</v>
      </c>
      <c r="N1" s="135" t="s">
        <v>116</v>
      </c>
      <c r="O1" s="135"/>
      <c r="P1" s="135"/>
      <c r="Q1" s="135"/>
      <c r="R1" s="195" t="s">
        <v>117</v>
      </c>
      <c r="S1" s="195"/>
      <c r="T1" s="195"/>
      <c r="U1" s="195" t="s">
        <v>118</v>
      </c>
      <c r="V1" s="195"/>
      <c r="W1" s="144"/>
    </row>
    <row r="2" spans="1:23" ht="18.75" customHeight="1" x14ac:dyDescent="0.2">
      <c r="A2" s="105" t="s">
        <v>45</v>
      </c>
      <c r="B2" s="105"/>
      <c r="C2" s="105"/>
      <c r="D2" s="105"/>
      <c r="E2" s="105"/>
      <c r="F2" s="107"/>
      <c r="G2" s="107"/>
      <c r="H2" s="107"/>
      <c r="I2" s="103"/>
      <c r="J2" s="103"/>
      <c r="K2" s="103"/>
      <c r="L2" s="103"/>
      <c r="M2" s="132"/>
      <c r="N2" s="136"/>
      <c r="O2" s="136"/>
      <c r="P2" s="136"/>
      <c r="Q2" s="136"/>
      <c r="R2" s="136" t="s">
        <v>119</v>
      </c>
      <c r="S2" s="136" t="s">
        <v>120</v>
      </c>
      <c r="T2" s="136"/>
      <c r="U2" s="136" t="s">
        <v>119</v>
      </c>
      <c r="V2" s="136" t="s">
        <v>120</v>
      </c>
      <c r="W2" s="138"/>
    </row>
    <row r="3" spans="1:23" ht="21.75" customHeight="1" x14ac:dyDescent="0.2">
      <c r="A3" s="103" t="s">
        <v>162</v>
      </c>
      <c r="B3" s="103"/>
      <c r="C3" s="103"/>
      <c r="D3" s="103"/>
      <c r="E3" s="103"/>
      <c r="F3" s="107" t="s">
        <v>155</v>
      </c>
      <c r="G3" s="107"/>
      <c r="H3" s="107"/>
      <c r="I3" s="103" t="s">
        <v>233</v>
      </c>
      <c r="J3" s="103"/>
      <c r="K3" s="103"/>
      <c r="L3" s="103"/>
      <c r="M3" s="133"/>
      <c r="N3" s="139"/>
      <c r="O3" s="139"/>
      <c r="P3" s="139"/>
      <c r="Q3" s="139"/>
      <c r="R3" s="139"/>
      <c r="S3" s="139" t="s">
        <v>121</v>
      </c>
      <c r="T3" s="139"/>
      <c r="U3" s="139"/>
      <c r="V3" s="139" t="s">
        <v>121</v>
      </c>
      <c r="W3" s="140"/>
    </row>
    <row r="4" spans="1:23" ht="29.25" customHeight="1" x14ac:dyDescent="0.2">
      <c r="A4" s="105" t="s">
        <v>46</v>
      </c>
      <c r="B4" s="105"/>
      <c r="C4" s="105"/>
      <c r="D4" s="105"/>
      <c r="E4" s="105"/>
      <c r="F4" s="107"/>
      <c r="G4" s="107"/>
      <c r="H4" s="107"/>
      <c r="I4" s="103"/>
      <c r="J4" s="103"/>
      <c r="K4" s="103"/>
      <c r="L4" s="103"/>
      <c r="M4" s="9"/>
      <c r="N4" s="199" t="s">
        <v>122</v>
      </c>
      <c r="O4" s="199"/>
      <c r="P4" s="199"/>
      <c r="Q4" s="199"/>
      <c r="R4" s="7"/>
      <c r="S4" s="8"/>
      <c r="T4" s="7"/>
      <c r="U4" s="7"/>
      <c r="V4" s="7"/>
      <c r="W4" s="18"/>
    </row>
    <row r="5" spans="1:23" ht="18" customHeight="1" x14ac:dyDescent="0.2">
      <c r="A5" s="190" t="s">
        <v>184</v>
      </c>
      <c r="B5" s="190"/>
      <c r="C5" s="190"/>
      <c r="D5" s="190"/>
      <c r="E5" s="190"/>
      <c r="F5" s="107" t="s">
        <v>156</v>
      </c>
      <c r="G5" s="107"/>
      <c r="H5" s="107"/>
      <c r="I5" s="103" t="s">
        <v>261</v>
      </c>
      <c r="J5" s="103"/>
      <c r="K5" s="103"/>
      <c r="L5" s="103"/>
      <c r="M5" s="9"/>
      <c r="N5" s="200" t="s">
        <v>123</v>
      </c>
      <c r="O5" s="200"/>
      <c r="P5" s="200"/>
      <c r="Q5" s="200"/>
      <c r="R5" s="7"/>
      <c r="S5" s="8"/>
      <c r="T5" s="7"/>
      <c r="U5" s="7"/>
      <c r="V5" s="7"/>
      <c r="W5" s="18"/>
    </row>
    <row r="6" spans="1:23" x14ac:dyDescent="0.2">
      <c r="A6" s="105" t="s">
        <v>47</v>
      </c>
      <c r="B6" s="105"/>
      <c r="C6" s="105"/>
      <c r="D6" s="105"/>
      <c r="E6" s="105"/>
      <c r="F6" s="107"/>
      <c r="G6" s="107"/>
      <c r="H6" s="107"/>
      <c r="I6" s="103"/>
      <c r="J6" s="103"/>
      <c r="K6" s="103"/>
      <c r="L6" s="103"/>
      <c r="M6" s="9"/>
      <c r="N6" s="200" t="s">
        <v>124</v>
      </c>
      <c r="O6" s="200"/>
      <c r="P6" s="200"/>
      <c r="Q6" s="200"/>
      <c r="R6" s="7"/>
      <c r="S6" s="8"/>
      <c r="T6" s="7"/>
      <c r="U6" s="7"/>
      <c r="V6" s="7"/>
      <c r="W6" s="18"/>
    </row>
    <row r="7" spans="1:23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9"/>
      <c r="N7" s="202" t="s">
        <v>125</v>
      </c>
      <c r="O7" s="202"/>
      <c r="P7" s="202"/>
      <c r="Q7" s="202"/>
      <c r="R7" s="7"/>
      <c r="S7" s="8"/>
      <c r="T7" s="7"/>
      <c r="U7" s="7"/>
      <c r="V7" s="7"/>
      <c r="W7" s="18"/>
    </row>
    <row r="8" spans="1:23" ht="22.5" x14ac:dyDescent="0.2">
      <c r="A8" s="131" t="s">
        <v>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9"/>
      <c r="N8" s="200" t="s">
        <v>126</v>
      </c>
      <c r="O8" s="200"/>
      <c r="P8" s="200"/>
      <c r="Q8" s="200"/>
      <c r="R8" s="7"/>
      <c r="S8" s="8"/>
      <c r="T8" s="7"/>
      <c r="U8" s="7"/>
      <c r="V8" s="7"/>
      <c r="W8" s="18"/>
    </row>
    <row r="9" spans="1:23" x14ac:dyDescent="0.2">
      <c r="A9" s="198" t="s">
        <v>152</v>
      </c>
      <c r="B9" s="198"/>
      <c r="C9" s="198"/>
      <c r="D9" s="198"/>
      <c r="E9" s="198"/>
      <c r="F9" s="125" t="s">
        <v>378</v>
      </c>
      <c r="G9" s="125"/>
      <c r="H9" s="125"/>
      <c r="I9" s="106" t="s">
        <v>379</v>
      </c>
      <c r="J9" s="106"/>
      <c r="K9" s="106"/>
      <c r="L9" s="106"/>
      <c r="M9" s="106"/>
      <c r="N9" s="200" t="s">
        <v>127</v>
      </c>
      <c r="O9" s="200"/>
      <c r="P9" s="200"/>
      <c r="Q9" s="200"/>
      <c r="R9" s="7"/>
      <c r="S9" s="8"/>
      <c r="T9" s="7"/>
      <c r="U9" s="7"/>
      <c r="V9" s="7"/>
      <c r="W9" s="18"/>
    </row>
    <row r="10" spans="1:23" ht="19.5" customHeight="1" x14ac:dyDescent="0.2">
      <c r="A10" s="198" t="s">
        <v>151</v>
      </c>
      <c r="B10" s="198"/>
      <c r="C10" s="125" t="s">
        <v>260</v>
      </c>
      <c r="D10" s="125"/>
      <c r="E10" s="125"/>
      <c r="F10" s="125"/>
      <c r="G10" s="125"/>
      <c r="H10" s="125"/>
      <c r="I10" s="3"/>
      <c r="J10" s="3"/>
      <c r="K10" s="3"/>
      <c r="L10" s="3"/>
      <c r="M10" s="9"/>
      <c r="N10" s="202" t="s">
        <v>128</v>
      </c>
      <c r="O10" s="202"/>
      <c r="P10" s="202"/>
      <c r="Q10" s="202"/>
      <c r="R10" s="7"/>
      <c r="S10" s="8"/>
      <c r="T10" s="7"/>
      <c r="U10" s="7"/>
      <c r="V10" s="7"/>
      <c r="W10" s="18"/>
    </row>
    <row r="11" spans="1:23" x14ac:dyDescent="0.2">
      <c r="A11" s="187" t="s">
        <v>1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9"/>
      <c r="N11" s="203" t="s">
        <v>129</v>
      </c>
      <c r="O11" s="203"/>
      <c r="P11" s="203"/>
      <c r="Q11" s="203"/>
      <c r="R11" s="7"/>
      <c r="S11" s="8">
        <v>1125</v>
      </c>
      <c r="T11" s="7"/>
      <c r="U11" s="7"/>
      <c r="V11" s="7">
        <v>200</v>
      </c>
      <c r="W11" s="18"/>
    </row>
    <row r="12" spans="1:23" ht="20.100000000000001" customHeight="1" x14ac:dyDescent="0.2">
      <c r="A12" s="194" t="s">
        <v>2</v>
      </c>
      <c r="B12" s="195" t="s">
        <v>36</v>
      </c>
      <c r="C12" s="195"/>
      <c r="D12" s="195"/>
      <c r="E12" s="195"/>
      <c r="F12" s="195" t="s">
        <v>5</v>
      </c>
      <c r="G12" s="195"/>
      <c r="H12" s="137" t="s">
        <v>34</v>
      </c>
      <c r="I12" s="149"/>
      <c r="J12" s="149"/>
      <c r="K12" s="149"/>
      <c r="L12" s="149"/>
      <c r="N12" s="1"/>
      <c r="O12" s="1"/>
      <c r="P12" s="1"/>
      <c r="Q12" s="1"/>
    </row>
    <row r="13" spans="1:23" ht="20.100000000000001" customHeight="1" x14ac:dyDescent="0.2">
      <c r="A13" s="194"/>
      <c r="B13" s="195" t="s">
        <v>3</v>
      </c>
      <c r="C13" s="195"/>
      <c r="D13" s="195" t="s">
        <v>4</v>
      </c>
      <c r="E13" s="195"/>
      <c r="F13" s="195"/>
      <c r="G13" s="195"/>
      <c r="H13" s="140" t="s">
        <v>35</v>
      </c>
      <c r="I13" s="148"/>
      <c r="J13" s="148"/>
      <c r="K13" s="148"/>
      <c r="L13" s="148"/>
    </row>
    <row r="14" spans="1:23" ht="20.100000000000001" customHeight="1" x14ac:dyDescent="0.2">
      <c r="A14" s="5" t="s">
        <v>6</v>
      </c>
      <c r="B14" s="7"/>
      <c r="C14" s="5"/>
      <c r="D14" s="143"/>
      <c r="E14" s="143"/>
      <c r="F14" s="196" t="str">
        <f>IF(OR(B14="",D14=""),"",IF(ISERROR(D14/B14),IF(D14=0,0,""),D14/B14))</f>
        <v/>
      </c>
      <c r="G14" s="196"/>
      <c r="H14" s="143"/>
      <c r="I14" s="143"/>
      <c r="J14" s="143"/>
      <c r="K14" s="143"/>
      <c r="L14" s="143"/>
      <c r="M14" s="194" t="s">
        <v>115</v>
      </c>
      <c r="N14" s="195" t="s">
        <v>116</v>
      </c>
      <c r="O14" s="195"/>
      <c r="P14" s="195"/>
      <c r="Q14" s="195"/>
      <c r="R14" s="195" t="s">
        <v>117</v>
      </c>
      <c r="S14" s="195"/>
      <c r="T14" s="195"/>
      <c r="U14" s="195" t="s">
        <v>130</v>
      </c>
      <c r="V14" s="195" t="s">
        <v>69</v>
      </c>
      <c r="W14" s="144" t="s">
        <v>131</v>
      </c>
    </row>
    <row r="15" spans="1:23" ht="20.100000000000001" customHeight="1" x14ac:dyDescent="0.2">
      <c r="A15" s="5" t="s">
        <v>7</v>
      </c>
      <c r="B15" s="5"/>
      <c r="C15" s="5"/>
      <c r="D15" s="195"/>
      <c r="E15" s="195"/>
      <c r="F15" s="196" t="str">
        <f t="shared" ref="F15:F39" si="0">IF(OR(B15="",D15=""),"",IF(ISERROR(D15/B15),IF(D15=0,0,""),D15/B15))</f>
        <v/>
      </c>
      <c r="G15" s="196"/>
      <c r="H15" s="143"/>
      <c r="I15" s="143"/>
      <c r="J15" s="143"/>
      <c r="K15" s="143"/>
      <c r="L15" s="143"/>
      <c r="M15" s="194"/>
      <c r="N15" s="195"/>
      <c r="O15" s="195"/>
      <c r="P15" s="195"/>
      <c r="Q15" s="195"/>
      <c r="R15" s="204" t="s">
        <v>130</v>
      </c>
      <c r="S15" s="195" t="s">
        <v>69</v>
      </c>
      <c r="T15" s="195" t="s">
        <v>131</v>
      </c>
      <c r="U15" s="195"/>
      <c r="V15" s="195"/>
      <c r="W15" s="144"/>
    </row>
    <row r="16" spans="1:23" ht="20.100000000000001" customHeight="1" x14ac:dyDescent="0.2">
      <c r="A16" s="5" t="s">
        <v>8</v>
      </c>
      <c r="B16" s="21">
        <f>'Ячейка 24'!D19+'Ячейка 2'!D19</f>
        <v>5885.9999999876891</v>
      </c>
      <c r="C16" s="21"/>
      <c r="D16" s="197">
        <f>'Ячейка 24'!H19+'Ячейка 2'!H19</f>
        <v>2735.9999999966931</v>
      </c>
      <c r="E16" s="197"/>
      <c r="F16" s="196">
        <f t="shared" si="0"/>
        <v>0.46483180428175597</v>
      </c>
      <c r="G16" s="196"/>
      <c r="H16" s="143"/>
      <c r="I16" s="143"/>
      <c r="J16" s="143"/>
      <c r="K16" s="143"/>
      <c r="L16" s="143"/>
      <c r="M16" s="194"/>
      <c r="N16" s="195"/>
      <c r="O16" s="195"/>
      <c r="P16" s="195"/>
      <c r="Q16" s="195"/>
      <c r="R16" s="204"/>
      <c r="S16" s="195"/>
      <c r="T16" s="195"/>
      <c r="U16" s="195"/>
      <c r="V16" s="195"/>
      <c r="W16" s="144"/>
    </row>
    <row r="17" spans="1:23" ht="20.100000000000001" customHeight="1" x14ac:dyDescent="0.2">
      <c r="A17" s="5" t="s">
        <v>9</v>
      </c>
      <c r="B17" s="21">
        <f>'Ячейка 24'!D20+'Ячейка 2'!D20</f>
        <v>5706.0000000328728</v>
      </c>
      <c r="C17" s="21"/>
      <c r="D17" s="197">
        <f>'Ячейка 24'!H20+'Ячейка 2'!H20</f>
        <v>2699.9999999975444</v>
      </c>
      <c r="E17" s="197"/>
      <c r="F17" s="196">
        <f t="shared" si="0"/>
        <v>0.47318611987066062</v>
      </c>
      <c r="G17" s="196"/>
      <c r="H17" s="143"/>
      <c r="I17" s="143"/>
      <c r="J17" s="143"/>
      <c r="K17" s="143"/>
      <c r="L17" s="143"/>
      <c r="M17" s="194"/>
      <c r="N17" s="195"/>
      <c r="O17" s="195"/>
      <c r="P17" s="195"/>
      <c r="Q17" s="195"/>
      <c r="R17" s="204"/>
      <c r="S17" s="195"/>
      <c r="T17" s="195"/>
      <c r="U17" s="195"/>
      <c r="V17" s="195"/>
      <c r="W17" s="144"/>
    </row>
    <row r="18" spans="1:23" ht="20.100000000000001" customHeight="1" x14ac:dyDescent="0.2">
      <c r="A18" s="5" t="s">
        <v>10</v>
      </c>
      <c r="B18" s="21">
        <f>'Ячейка 24'!D21+'Ячейка 2'!D21</f>
        <v>5831.9999999930587</v>
      </c>
      <c r="C18" s="21"/>
      <c r="D18" s="197">
        <f>'Ячейка 24'!H21+'Ячейка 2'!H21</f>
        <v>2682.0000000020627</v>
      </c>
      <c r="E18" s="197"/>
      <c r="F18" s="196">
        <f t="shared" si="0"/>
        <v>0.45987654321077759</v>
      </c>
      <c r="G18" s="196"/>
      <c r="H18" s="143"/>
      <c r="I18" s="143"/>
      <c r="J18" s="143"/>
      <c r="K18" s="143"/>
      <c r="L18" s="143"/>
      <c r="M18" s="194"/>
      <c r="N18" s="195"/>
      <c r="O18" s="195"/>
      <c r="P18" s="195"/>
      <c r="Q18" s="195"/>
      <c r="R18" s="204"/>
      <c r="S18" s="195"/>
      <c r="T18" s="195"/>
      <c r="U18" s="195"/>
      <c r="V18" s="195"/>
      <c r="W18" s="144"/>
    </row>
    <row r="19" spans="1:23" ht="20.100000000000001" customHeight="1" x14ac:dyDescent="0.2">
      <c r="A19" s="5" t="s">
        <v>11</v>
      </c>
      <c r="B19" s="21">
        <f>'Ячейка 24'!D22+'Ячейка 2'!D22</f>
        <v>5759.9999999783904</v>
      </c>
      <c r="C19" s="21"/>
      <c r="D19" s="197">
        <f>'Ячейка 24'!H22+'Ячейка 2'!H22</f>
        <v>2663.9999999983957</v>
      </c>
      <c r="E19" s="197"/>
      <c r="F19" s="196">
        <f t="shared" si="0"/>
        <v>0.46250000000145663</v>
      </c>
      <c r="G19" s="196"/>
      <c r="H19" s="143"/>
      <c r="I19" s="143"/>
      <c r="J19" s="143"/>
      <c r="K19" s="143"/>
      <c r="L19" s="143"/>
      <c r="M19" s="9"/>
      <c r="N19" s="199" t="s">
        <v>132</v>
      </c>
      <c r="O19" s="199"/>
      <c r="P19" s="199"/>
      <c r="Q19" s="199"/>
      <c r="R19" s="7"/>
      <c r="S19" s="7"/>
      <c r="T19" s="7"/>
      <c r="U19" s="7"/>
      <c r="V19" s="7"/>
      <c r="W19" s="8"/>
    </row>
    <row r="20" spans="1:23" ht="20.100000000000001" customHeight="1" x14ac:dyDescent="0.2">
      <c r="A20" s="5" t="s">
        <v>12</v>
      </c>
      <c r="B20" s="21">
        <f>'Ячейка 24'!D23+'Ячейка 2'!D23</f>
        <v>5597.9999999944994</v>
      </c>
      <c r="C20" s="21"/>
      <c r="D20" s="197">
        <f>'Ячейка 24'!H23+'Ячейка 2'!H23</f>
        <v>2664.0000000065811</v>
      </c>
      <c r="E20" s="197"/>
      <c r="F20" s="196">
        <f t="shared" si="0"/>
        <v>0.47588424437463356</v>
      </c>
      <c r="G20" s="196"/>
      <c r="H20" s="143"/>
      <c r="I20" s="143"/>
      <c r="J20" s="143"/>
      <c r="K20" s="143"/>
      <c r="L20" s="143"/>
      <c r="M20" s="9"/>
      <c r="N20" s="200" t="s">
        <v>133</v>
      </c>
      <c r="O20" s="200"/>
      <c r="P20" s="200"/>
      <c r="Q20" s="200"/>
      <c r="R20" s="7"/>
      <c r="S20" s="7">
        <v>1240</v>
      </c>
      <c r="T20" s="7"/>
      <c r="U20" s="7"/>
      <c r="V20" s="7">
        <v>500</v>
      </c>
      <c r="W20" s="8"/>
    </row>
    <row r="21" spans="1:23" ht="20.100000000000001" customHeight="1" x14ac:dyDescent="0.2">
      <c r="A21" s="5" t="s">
        <v>13</v>
      </c>
      <c r="B21" s="21">
        <f>'Ячейка 24'!D24+'Ячейка 2'!D24</f>
        <v>5742.000000023836</v>
      </c>
      <c r="C21" s="21"/>
      <c r="D21" s="197">
        <f>'Ячейка 24'!H24+'Ячейка 2'!H24</f>
        <v>2627.9999999869688</v>
      </c>
      <c r="E21" s="197"/>
      <c r="F21" s="196">
        <f t="shared" si="0"/>
        <v>0.45768025077952967</v>
      </c>
      <c r="G21" s="196"/>
      <c r="H21" s="143"/>
      <c r="I21" s="143"/>
      <c r="J21" s="143"/>
      <c r="K21" s="143"/>
      <c r="L21" s="143"/>
      <c r="M21" s="9"/>
      <c r="N21" s="201" t="s">
        <v>134</v>
      </c>
      <c r="O21" s="201"/>
      <c r="P21" s="201"/>
      <c r="Q21" s="201"/>
      <c r="R21" s="7"/>
      <c r="S21" s="7">
        <v>1680</v>
      </c>
      <c r="T21" s="7"/>
      <c r="U21" s="7"/>
      <c r="V21" s="7">
        <v>800</v>
      </c>
      <c r="W21" s="8"/>
    </row>
    <row r="22" spans="1:23" ht="20.100000000000001" customHeight="1" x14ac:dyDescent="0.2">
      <c r="A22" s="5" t="s">
        <v>14</v>
      </c>
      <c r="B22" s="21">
        <f>'Ячейка 24'!D25+'Ячейка 2'!D25</f>
        <v>5723.9999999874271</v>
      </c>
      <c r="C22" s="21"/>
      <c r="D22" s="197">
        <f>'Ячейка 24'!H25+'Ячейка 2'!H25</f>
        <v>2502.0000000104119</v>
      </c>
      <c r="E22" s="197"/>
      <c r="F22" s="196">
        <f t="shared" si="0"/>
        <v>0.43710691824177283</v>
      </c>
      <c r="G22" s="196"/>
      <c r="H22" s="143"/>
      <c r="I22" s="143"/>
      <c r="J22" s="143"/>
      <c r="K22" s="143"/>
      <c r="L22" s="143"/>
    </row>
    <row r="23" spans="1:23" ht="20.100000000000001" customHeight="1" x14ac:dyDescent="0.2">
      <c r="A23" s="5" t="s">
        <v>15</v>
      </c>
      <c r="B23" s="21">
        <f>'Ячейка 24'!D26+'Ячейка 2'!D26</f>
        <v>5976.0000000060245</v>
      </c>
      <c r="C23" s="21"/>
      <c r="D23" s="197">
        <f>'Ячейка 24'!H26+'Ячейка 2'!H26</f>
        <v>2412.0000000002619</v>
      </c>
      <c r="E23" s="197"/>
      <c r="F23" s="196">
        <f t="shared" si="0"/>
        <v>0.40361445783096223</v>
      </c>
      <c r="G23" s="196"/>
      <c r="H23" s="143"/>
      <c r="I23" s="143"/>
      <c r="J23" s="143"/>
      <c r="K23" s="143"/>
      <c r="L23" s="143"/>
    </row>
    <row r="24" spans="1:23" ht="20.100000000000001" customHeight="1" x14ac:dyDescent="0.2">
      <c r="A24" s="5" t="s">
        <v>16</v>
      </c>
      <c r="B24" s="21">
        <f>'Ячейка 24'!D27+'Ячейка 2'!D27</f>
        <v>6119.9999999862484</v>
      </c>
      <c r="C24" s="21"/>
      <c r="D24" s="197">
        <f>'Ячейка 24'!H27+'Ячейка 2'!H27</f>
        <v>2466.0000000030777</v>
      </c>
      <c r="E24" s="197"/>
      <c r="F24" s="196">
        <f t="shared" si="0"/>
        <v>0.40294117647199651</v>
      </c>
      <c r="G24" s="196"/>
      <c r="H24" s="143"/>
      <c r="I24" s="143"/>
      <c r="J24" s="143"/>
      <c r="K24" s="143"/>
      <c r="L24" s="143"/>
      <c r="N24" s="134" t="s">
        <v>135</v>
      </c>
      <c r="O24" s="134"/>
      <c r="P24" s="134"/>
      <c r="Q24" s="134"/>
      <c r="R24" s="134"/>
      <c r="S24" s="134"/>
      <c r="T24" s="134"/>
      <c r="U24" s="134"/>
      <c r="V24" s="134"/>
    </row>
    <row r="25" spans="1:23" ht="20.100000000000001" customHeight="1" x14ac:dyDescent="0.2">
      <c r="A25" s="5" t="s">
        <v>17</v>
      </c>
      <c r="B25" s="21">
        <f>'Ячейка 24'!D28+'Ячейка 2'!D28</f>
        <v>6372.0000000048458</v>
      </c>
      <c r="C25" s="21"/>
      <c r="D25" s="197">
        <f>'Ячейка 24'!H28+'Ячейка 2'!H28</f>
        <v>2573.9999999964311</v>
      </c>
      <c r="E25" s="197"/>
      <c r="F25" s="196">
        <f t="shared" si="0"/>
        <v>0.4039548022590197</v>
      </c>
      <c r="G25" s="196"/>
      <c r="H25" s="143"/>
      <c r="I25" s="143"/>
      <c r="J25" s="143"/>
      <c r="K25" s="143"/>
      <c r="L25" s="143"/>
      <c r="N25" s="17" t="s">
        <v>136</v>
      </c>
      <c r="O25" s="134" t="s">
        <v>137</v>
      </c>
      <c r="P25" s="134"/>
      <c r="Q25" s="134"/>
      <c r="R25" s="134"/>
      <c r="S25" s="134"/>
      <c r="T25" s="134"/>
      <c r="U25" s="134"/>
      <c r="V25" s="134"/>
    </row>
    <row r="26" spans="1:23" ht="20.100000000000001" customHeight="1" x14ac:dyDescent="0.2">
      <c r="A26" s="5" t="s">
        <v>18</v>
      </c>
      <c r="B26" s="21">
        <f>'Ячейка 24'!D29+'Ячейка 2'!D29</f>
        <v>6498.0000000141445</v>
      </c>
      <c r="C26" s="21"/>
      <c r="D26" s="197">
        <f>'Ячейка 24'!H29+'Ячейка 2'!H29</f>
        <v>2375.9999999929278</v>
      </c>
      <c r="E26" s="197"/>
      <c r="F26" s="196">
        <f t="shared" si="0"/>
        <v>0.36565096952720155</v>
      </c>
      <c r="G26" s="196"/>
      <c r="H26" s="143"/>
      <c r="I26" s="143"/>
      <c r="J26" s="143"/>
      <c r="K26" s="143"/>
      <c r="L26" s="143"/>
      <c r="N26" s="17" t="s">
        <v>138</v>
      </c>
      <c r="O26" s="134" t="s">
        <v>188</v>
      </c>
      <c r="P26" s="134"/>
      <c r="Q26" s="134"/>
      <c r="R26" s="134"/>
      <c r="S26" s="134"/>
      <c r="T26" s="134"/>
      <c r="U26" s="134"/>
      <c r="V26" s="134"/>
    </row>
    <row r="27" spans="1:23" ht="20.100000000000001" customHeight="1" x14ac:dyDescent="0.2">
      <c r="A27" s="5" t="s">
        <v>19</v>
      </c>
      <c r="B27" s="21">
        <f>'Ячейка 24'!D30+'Ячейка 2'!D30</f>
        <v>6282.0000000028813</v>
      </c>
      <c r="C27" s="21"/>
      <c r="D27" s="197">
        <f>'Ячейка 24'!H30+'Ячейка 2'!H30</f>
        <v>2627.9999999951542</v>
      </c>
      <c r="E27" s="197"/>
      <c r="F27" s="196">
        <f t="shared" si="0"/>
        <v>0.41833810888155826</v>
      </c>
      <c r="G27" s="196"/>
      <c r="H27" s="143"/>
      <c r="I27" s="143"/>
      <c r="J27" s="143"/>
      <c r="K27" s="143"/>
      <c r="L27" s="143"/>
      <c r="N27" s="17" t="s">
        <v>139</v>
      </c>
      <c r="O27" s="134" t="s">
        <v>140</v>
      </c>
      <c r="P27" s="134"/>
      <c r="Q27" s="134"/>
      <c r="R27" s="134"/>
      <c r="S27" s="134"/>
      <c r="T27" s="134"/>
      <c r="U27" s="134"/>
      <c r="V27" s="134"/>
    </row>
    <row r="28" spans="1:23" ht="20.100000000000001" customHeight="1" x14ac:dyDescent="0.2">
      <c r="A28" s="5" t="s">
        <v>20</v>
      </c>
      <c r="B28" s="21">
        <f>'Ячейка 24'!D31+'Ячейка 2'!D31</f>
        <v>6281.9999999701395</v>
      </c>
      <c r="C28" s="21"/>
      <c r="D28" s="197">
        <f>'Ячейка 24'!H31+'Ячейка 2'!H31</f>
        <v>2610.000000007858</v>
      </c>
      <c r="E28" s="197"/>
      <c r="F28" s="196">
        <f t="shared" si="0"/>
        <v>0.41547277937285326</v>
      </c>
      <c r="G28" s="196"/>
      <c r="H28" s="143"/>
      <c r="I28" s="143"/>
      <c r="J28" s="143"/>
      <c r="K28" s="143"/>
      <c r="L28" s="143"/>
      <c r="N28" s="17"/>
      <c r="O28" s="134" t="s">
        <v>141</v>
      </c>
      <c r="P28" s="134"/>
      <c r="Q28" s="134"/>
      <c r="R28" s="134"/>
      <c r="S28" s="134"/>
      <c r="T28" s="134"/>
      <c r="U28" s="134"/>
      <c r="V28" s="134"/>
    </row>
    <row r="29" spans="1:23" ht="20.100000000000001" customHeight="1" x14ac:dyDescent="0.2">
      <c r="A29" s="5" t="s">
        <v>21</v>
      </c>
      <c r="B29" s="21">
        <f>'Ячейка 24'!D32+'Ячейка 2'!D32</f>
        <v>6336.0000000138825</v>
      </c>
      <c r="C29" s="21"/>
      <c r="D29" s="197">
        <f>'Ячейка 24'!H32+'Ячейка 2'!H32</f>
        <v>2682.0000000020627</v>
      </c>
      <c r="E29" s="197"/>
      <c r="F29" s="196">
        <f t="shared" si="0"/>
        <v>0.42329545454485262</v>
      </c>
      <c r="G29" s="196"/>
      <c r="H29" s="143"/>
      <c r="I29" s="143"/>
      <c r="J29" s="143"/>
      <c r="K29" s="143"/>
      <c r="L29" s="143"/>
      <c r="N29" s="17"/>
      <c r="O29" s="134" t="s">
        <v>142</v>
      </c>
      <c r="P29" s="134"/>
      <c r="Q29" s="134"/>
      <c r="R29" s="134"/>
      <c r="S29" s="134"/>
      <c r="T29" s="134"/>
      <c r="U29" s="134"/>
      <c r="V29" s="134"/>
    </row>
    <row r="30" spans="1:23" ht="20.100000000000001" customHeight="1" x14ac:dyDescent="0.2">
      <c r="A30" s="5" t="s">
        <v>22</v>
      </c>
      <c r="B30" s="21">
        <f>'Ячейка 24'!D33+'Ячейка 2'!D33</f>
        <v>5903.9999999913562</v>
      </c>
      <c r="C30" s="21"/>
      <c r="D30" s="197">
        <f>'Ячейка 24'!H33+'Ячейка 2'!H33</f>
        <v>2573.9999999923384</v>
      </c>
      <c r="E30" s="197"/>
      <c r="F30" s="196">
        <f t="shared" si="0"/>
        <v>0.43597560975543814</v>
      </c>
      <c r="G30" s="196"/>
      <c r="H30" s="143"/>
      <c r="I30" s="143"/>
      <c r="J30" s="143"/>
      <c r="K30" s="143"/>
      <c r="L30" s="143"/>
      <c r="N30" s="17" t="s">
        <v>143</v>
      </c>
      <c r="O30" s="134" t="s">
        <v>144</v>
      </c>
      <c r="P30" s="134"/>
      <c r="Q30" s="134"/>
      <c r="R30" s="134"/>
      <c r="S30" s="134"/>
      <c r="T30" s="134"/>
      <c r="U30" s="134"/>
      <c r="V30" s="134"/>
    </row>
    <row r="31" spans="1:23" ht="20.100000000000001" customHeight="1" x14ac:dyDescent="0.2">
      <c r="A31" s="5" t="s">
        <v>23</v>
      </c>
      <c r="B31" s="21">
        <f>'Ячейка 24'!D34+'Ячейка 2'!D34</f>
        <v>6066.000000007989</v>
      </c>
      <c r="C31" s="21"/>
      <c r="D31" s="197">
        <f>'Ячейка 24'!H34+'Ячейка 2'!H34</f>
        <v>2592.0000000123764</v>
      </c>
      <c r="E31" s="197"/>
      <c r="F31" s="196">
        <f t="shared" si="0"/>
        <v>0.42729970326557248</v>
      </c>
      <c r="G31" s="196"/>
      <c r="H31" s="143"/>
      <c r="I31" s="143"/>
      <c r="J31" s="143"/>
      <c r="K31" s="143"/>
      <c r="L31" s="143"/>
      <c r="N31" s="17"/>
      <c r="O31" s="134" t="s">
        <v>145</v>
      </c>
      <c r="P31" s="134"/>
      <c r="Q31" s="134"/>
      <c r="R31" s="134"/>
      <c r="S31" s="134"/>
      <c r="T31" s="134"/>
      <c r="U31" s="134"/>
      <c r="V31" s="134"/>
    </row>
    <row r="32" spans="1:23" ht="20.100000000000001" customHeight="1" x14ac:dyDescent="0.2">
      <c r="A32" s="5" t="s">
        <v>24</v>
      </c>
      <c r="B32" s="21">
        <f>'Ячейка 24'!D35+'Ячейка 2'!D35</f>
        <v>6480.0000000104774</v>
      </c>
      <c r="C32" s="21"/>
      <c r="D32" s="197">
        <f>'Ячейка 24'!H35+'Ячейка 2'!H35</f>
        <v>2681.9999999856918</v>
      </c>
      <c r="E32" s="197"/>
      <c r="F32" s="196">
        <f t="shared" si="0"/>
        <v>0.41388888888601161</v>
      </c>
      <c r="G32" s="196"/>
      <c r="H32" s="143"/>
      <c r="I32" s="143"/>
      <c r="J32" s="143"/>
      <c r="K32" s="143"/>
      <c r="L32" s="143"/>
      <c r="N32" s="17" t="s">
        <v>146</v>
      </c>
      <c r="O32" s="134" t="s">
        <v>147</v>
      </c>
      <c r="P32" s="134"/>
      <c r="Q32" s="134"/>
      <c r="R32" s="134"/>
      <c r="S32" s="134"/>
      <c r="T32" s="134"/>
      <c r="U32" s="134"/>
      <c r="V32" s="134"/>
    </row>
    <row r="33" spans="1:24" ht="20.100000000000001" customHeight="1" x14ac:dyDescent="0.2">
      <c r="A33" s="5" t="s">
        <v>25</v>
      </c>
      <c r="B33" s="21">
        <f>'Ячейка 24'!D36+'Ячейка 2'!D36</f>
        <v>6353.9999999848078</v>
      </c>
      <c r="C33" s="21"/>
      <c r="D33" s="197">
        <f>'Ячейка 24'!H36+'Ячейка 2'!H36</f>
        <v>2592.0000000123764</v>
      </c>
      <c r="E33" s="197"/>
      <c r="F33" s="196">
        <f t="shared" si="0"/>
        <v>0.40793201133436791</v>
      </c>
      <c r="G33" s="196"/>
      <c r="H33" s="143"/>
      <c r="I33" s="143"/>
      <c r="J33" s="143"/>
      <c r="K33" s="143"/>
      <c r="L33" s="143"/>
      <c r="N33" s="17" t="s">
        <v>148</v>
      </c>
      <c r="O33" s="134" t="s">
        <v>149</v>
      </c>
      <c r="P33" s="134"/>
      <c r="Q33" s="134"/>
      <c r="R33" s="134"/>
      <c r="S33" s="134"/>
      <c r="T33" s="134"/>
      <c r="U33" s="134"/>
      <c r="V33" s="134"/>
    </row>
    <row r="34" spans="1:24" ht="20.100000000000001" customHeight="1" x14ac:dyDescent="0.2">
      <c r="A34" s="5" t="s">
        <v>26</v>
      </c>
      <c r="B34" s="21">
        <f>'Ячейка 24'!D37+'Ячейка 2'!D37</f>
        <v>5976.0000000060245</v>
      </c>
      <c r="C34" s="21"/>
      <c r="D34" s="197">
        <f>'Ячейка 24'!H37+'Ячейка 2'!H37</f>
        <v>2429.9999999875581</v>
      </c>
      <c r="E34" s="197"/>
      <c r="F34" s="196">
        <f t="shared" si="0"/>
        <v>0.40662650602160449</v>
      </c>
      <c r="G34" s="196"/>
      <c r="H34" s="143"/>
      <c r="I34" s="143"/>
      <c r="J34" s="143"/>
      <c r="K34" s="143"/>
      <c r="L34" s="143"/>
    </row>
    <row r="35" spans="1:24" ht="20.100000000000001" customHeight="1" x14ac:dyDescent="0.2">
      <c r="A35" s="5" t="s">
        <v>27</v>
      </c>
      <c r="B35" s="21">
        <f>'Ячейка 24'!D38+'Ячейка 2'!D38</f>
        <v>6119.9999999862484</v>
      </c>
      <c r="C35" s="21"/>
      <c r="D35" s="197">
        <f>'Ячейка 24'!H38+'Ячейка 2'!H38</f>
        <v>2430.0000000080217</v>
      </c>
      <c r="E35" s="197"/>
      <c r="F35" s="196">
        <f t="shared" si="0"/>
        <v>0.3970588235316147</v>
      </c>
      <c r="G35" s="196"/>
      <c r="H35" s="143"/>
      <c r="I35" s="143"/>
      <c r="J35" s="143"/>
      <c r="K35" s="143"/>
      <c r="L35" s="143"/>
    </row>
    <row r="36" spans="1:24" ht="20.100000000000001" customHeight="1" x14ac:dyDescent="0.2">
      <c r="A36" s="5" t="s">
        <v>28</v>
      </c>
      <c r="B36" s="21">
        <f>'Ячейка 24'!D39+'Ячейка 2'!D39</f>
        <v>6390.0000000085129</v>
      </c>
      <c r="C36" s="21"/>
      <c r="D36" s="197">
        <f>'Ячейка 24'!H39+'Ячейка 2'!H39</f>
        <v>2537.9999999972824</v>
      </c>
      <c r="E36" s="197"/>
      <c r="F36" s="196">
        <f t="shared" si="0"/>
        <v>0.39718309859059486</v>
      </c>
      <c r="G36" s="196"/>
      <c r="H36" s="143"/>
      <c r="I36" s="143"/>
      <c r="J36" s="143"/>
      <c r="K36" s="143"/>
      <c r="L36" s="143"/>
    </row>
    <row r="37" spans="1:24" ht="20.100000000000001" customHeight="1" x14ac:dyDescent="0.2">
      <c r="A37" s="5" t="s">
        <v>29</v>
      </c>
      <c r="B37" s="21">
        <f>'Ячейка 24'!D40+'Ячейка 2'!D40</f>
        <v>6048.0000000206928</v>
      </c>
      <c r="C37" s="21"/>
      <c r="D37" s="197">
        <f>'Ячейка 24'!H40+'Ячейка 2'!H40</f>
        <v>2394.0000000006876</v>
      </c>
      <c r="E37" s="197"/>
      <c r="F37" s="196">
        <f t="shared" si="0"/>
        <v>0.3958333333320927</v>
      </c>
      <c r="G37" s="196"/>
      <c r="H37" s="143"/>
      <c r="I37" s="143"/>
      <c r="J37" s="143"/>
      <c r="K37" s="143"/>
      <c r="L37" s="143"/>
    </row>
    <row r="38" spans="1:24" ht="20.100000000000001" customHeight="1" x14ac:dyDescent="0.2">
      <c r="A38" s="5" t="s">
        <v>30</v>
      </c>
      <c r="B38" s="21">
        <f>'Ячейка 24'!D41+'Ячейка 2'!D41</f>
        <v>5903.9999999913562</v>
      </c>
      <c r="C38" s="21"/>
      <c r="D38" s="197">
        <f>'Ячейка 24'!H41+'Ячейка 2'!H41</f>
        <v>2447.9999999953179</v>
      </c>
      <c r="E38" s="197"/>
      <c r="F38" s="196">
        <f t="shared" si="0"/>
        <v>0.41463414634127743</v>
      </c>
      <c r="G38" s="196"/>
      <c r="H38" s="143"/>
      <c r="I38" s="143"/>
      <c r="J38" s="143"/>
      <c r="K38" s="143"/>
      <c r="L38" s="143"/>
    </row>
    <row r="39" spans="1:24" ht="20.100000000000001" customHeight="1" x14ac:dyDescent="0.2">
      <c r="A39" s="5" t="s">
        <v>31</v>
      </c>
      <c r="B39" s="21">
        <f>'Ячейка 24'!D42+'Ячейка 2'!D42</f>
        <v>5903.9999999749853</v>
      </c>
      <c r="C39" s="21"/>
      <c r="D39" s="197">
        <f>'Ячейка 24'!H42+'Ячейка 2'!H42</f>
        <v>2538.0000000095606</v>
      </c>
      <c r="E39" s="197"/>
      <c r="F39" s="196">
        <f t="shared" si="0"/>
        <v>0.42987804878392849</v>
      </c>
      <c r="G39" s="196"/>
      <c r="H39" s="143"/>
      <c r="I39" s="143"/>
      <c r="J39" s="143"/>
      <c r="K39" s="143"/>
      <c r="L39" s="143"/>
      <c r="P39" s="91" t="s">
        <v>150</v>
      </c>
      <c r="Q39" s="91"/>
      <c r="R39" s="91"/>
      <c r="S39" s="90" t="s">
        <v>382</v>
      </c>
      <c r="T39" s="90"/>
      <c r="U39" s="90"/>
      <c r="V39" s="90"/>
      <c r="W39" s="90"/>
      <c r="X39" s="90"/>
    </row>
    <row r="40" spans="1:24" ht="20.100000000000001" customHeight="1" x14ac:dyDescent="0.2">
      <c r="A40" s="5" t="s">
        <v>32</v>
      </c>
      <c r="B40" s="21">
        <f>SUM(B15:B39)</f>
        <v>145259.9999999784</v>
      </c>
      <c r="C40" s="21"/>
      <c r="D40" s="197">
        <f>SUM(D15:E39)</f>
        <v>61541.999999997643</v>
      </c>
      <c r="E40" s="197"/>
      <c r="F40" s="196">
        <f>IF(OR(B40="",D40=""),"",IF(ISERROR(D40/B40),IF(D40=0,0,""),D40/B40))</f>
        <v>0.42366790582408642</v>
      </c>
      <c r="G40" s="196"/>
      <c r="H40" s="143"/>
      <c r="I40" s="143"/>
      <c r="J40" s="143"/>
      <c r="K40" s="143"/>
      <c r="L40" s="143"/>
    </row>
    <row r="41" spans="1:24" ht="20.100000000000001" customHeight="1" x14ac:dyDescent="0.2">
      <c r="A41" s="5" t="s">
        <v>33</v>
      </c>
      <c r="B41" s="5"/>
      <c r="C41" s="5"/>
      <c r="D41" s="195"/>
      <c r="E41" s="195"/>
      <c r="F41" s="196"/>
      <c r="G41" s="196"/>
      <c r="H41" s="143"/>
      <c r="I41" s="143"/>
      <c r="J41" s="143"/>
      <c r="K41" s="143"/>
      <c r="L41" s="143"/>
    </row>
    <row r="42" spans="1:24" ht="20.100000000000001" customHeight="1" x14ac:dyDescent="0.2">
      <c r="A42" s="194" t="s">
        <v>2</v>
      </c>
      <c r="B42" s="144" t="s">
        <v>37</v>
      </c>
      <c r="C42" s="145"/>
      <c r="D42" s="194"/>
      <c r="E42" s="144" t="s">
        <v>40</v>
      </c>
      <c r="F42" s="145"/>
      <c r="G42" s="145"/>
      <c r="H42" s="145"/>
      <c r="I42" s="194"/>
      <c r="J42" s="137" t="s">
        <v>5</v>
      </c>
      <c r="K42" s="149"/>
      <c r="L42" s="149"/>
    </row>
    <row r="43" spans="1:24" ht="36" customHeight="1" x14ac:dyDescent="0.2">
      <c r="A43" s="194"/>
      <c r="B43" s="195" t="s">
        <v>38</v>
      </c>
      <c r="C43" s="195"/>
      <c r="D43" s="5" t="s">
        <v>39</v>
      </c>
      <c r="E43" s="144" t="s">
        <v>41</v>
      </c>
      <c r="F43" s="145"/>
      <c r="G43" s="194"/>
      <c r="H43" s="144" t="s">
        <v>42</v>
      </c>
      <c r="I43" s="194"/>
      <c r="J43" s="140"/>
      <c r="K43" s="148"/>
      <c r="L43" s="148"/>
    </row>
    <row r="44" spans="1:24" ht="20.100000000000001" customHeight="1" x14ac:dyDescent="0.2">
      <c r="A44" s="4" t="s">
        <v>153</v>
      </c>
      <c r="B44" s="191">
        <f>SUM(B24:B26)</f>
        <v>18990.000000005239</v>
      </c>
      <c r="C44" s="192"/>
      <c r="D44" s="21">
        <f>SUM(D24:E26)</f>
        <v>7415.9999999924366</v>
      </c>
      <c r="E44" s="191">
        <f>B44/3</f>
        <v>6330.0000000017462</v>
      </c>
      <c r="F44" s="193"/>
      <c r="G44" s="192"/>
      <c r="H44" s="191">
        <f>D44/3</f>
        <v>2471.9999999974789</v>
      </c>
      <c r="I44" s="192"/>
      <c r="J44" s="188">
        <f>H44/E44</f>
        <v>0.39052132701371201</v>
      </c>
      <c r="K44" s="189"/>
      <c r="L44" s="189"/>
    </row>
    <row r="45" spans="1:24" ht="20.100000000000001" customHeight="1" x14ac:dyDescent="0.2">
      <c r="A45" s="4" t="s">
        <v>43</v>
      </c>
      <c r="B45" s="191">
        <f>SUM(B33:B36)</f>
        <v>24839.999999985594</v>
      </c>
      <c r="C45" s="192"/>
      <c r="D45" s="21">
        <f>SUM(D33:E36)</f>
        <v>9990.0000000052387</v>
      </c>
      <c r="E45" s="191">
        <f>B45/4</f>
        <v>6209.9999999963984</v>
      </c>
      <c r="F45" s="193"/>
      <c r="G45" s="192"/>
      <c r="H45" s="191">
        <f>D45/4</f>
        <v>2497.5000000013097</v>
      </c>
      <c r="I45" s="192"/>
      <c r="J45" s="188">
        <f>H45/E45</f>
        <v>0.40217391304392242</v>
      </c>
      <c r="K45" s="189"/>
      <c r="L45" s="189"/>
    </row>
    <row r="46" spans="1:24" ht="20.100000000000001" customHeight="1" x14ac:dyDescent="0.2">
      <c r="A46" s="4" t="s">
        <v>44</v>
      </c>
      <c r="B46" s="191">
        <f>SUM(B16:B39)</f>
        <v>145259.9999999784</v>
      </c>
      <c r="C46" s="192"/>
      <c r="D46" s="21">
        <f>SUM(D16:E39)</f>
        <v>61541.999999997643</v>
      </c>
      <c r="E46" s="191">
        <f>B46/24</f>
        <v>6052.4999999991005</v>
      </c>
      <c r="F46" s="193"/>
      <c r="G46" s="192"/>
      <c r="H46" s="191">
        <f>D46/24</f>
        <v>2564.2499999999018</v>
      </c>
      <c r="I46" s="192"/>
      <c r="J46" s="188">
        <f>H46/E46</f>
        <v>0.42366790582408637</v>
      </c>
      <c r="K46" s="189"/>
      <c r="L46" s="189"/>
    </row>
    <row r="47" spans="1:24" ht="20.100000000000001" customHeight="1" x14ac:dyDescent="0.2"/>
    <row r="48" spans="1:24" ht="20.100000000000001" customHeight="1" x14ac:dyDescent="0.2"/>
    <row r="49" spans="3:9" ht="20.100000000000001" customHeight="1" x14ac:dyDescent="0.2"/>
    <row r="50" spans="3:9" ht="20.100000000000001" customHeight="1" x14ac:dyDescent="0.2">
      <c r="C50" s="128" t="s">
        <v>194</v>
      </c>
      <c r="D50" s="128"/>
      <c r="E50" s="128"/>
      <c r="F50" s="128"/>
      <c r="G50" s="128"/>
      <c r="H50" s="128"/>
      <c r="I50" s="128"/>
    </row>
    <row r="51" spans="3:9" ht="20.100000000000001" customHeight="1" x14ac:dyDescent="0.2"/>
  </sheetData>
  <mergeCells count="173">
    <mergeCell ref="F5:H6"/>
    <mergeCell ref="I5:L6"/>
    <mergeCell ref="F3:H4"/>
    <mergeCell ref="I3:L4"/>
    <mergeCell ref="F1:H2"/>
    <mergeCell ref="I1:L2"/>
    <mergeCell ref="N4:Q4"/>
    <mergeCell ref="N5:Q5"/>
    <mergeCell ref="N6:Q6"/>
    <mergeCell ref="N7:Q7"/>
    <mergeCell ref="N8:Q8"/>
    <mergeCell ref="N9:Q9"/>
    <mergeCell ref="M1:M3"/>
    <mergeCell ref="N1:Q3"/>
    <mergeCell ref="R1:T1"/>
    <mergeCell ref="U14:U18"/>
    <mergeCell ref="V14:V18"/>
    <mergeCell ref="W14:W18"/>
    <mergeCell ref="U1:W1"/>
    <mergeCell ref="R2:R3"/>
    <mergeCell ref="U2:U3"/>
    <mergeCell ref="S2:T2"/>
    <mergeCell ref="S3:T3"/>
    <mergeCell ref="V2:W2"/>
    <mergeCell ref="V3:W3"/>
    <mergeCell ref="I9:M9"/>
    <mergeCell ref="A7:L7"/>
    <mergeCell ref="F12:G13"/>
    <mergeCell ref="H12:L12"/>
    <mergeCell ref="F9:H9"/>
    <mergeCell ref="A9:E9"/>
    <mergeCell ref="A8:L8"/>
    <mergeCell ref="F14:G14"/>
    <mergeCell ref="N19:Q19"/>
    <mergeCell ref="N20:Q20"/>
    <mergeCell ref="N21:Q21"/>
    <mergeCell ref="N10:Q10"/>
    <mergeCell ref="N11:Q11"/>
    <mergeCell ref="M14:M18"/>
    <mergeCell ref="N14:Q18"/>
    <mergeCell ref="R14:T14"/>
    <mergeCell ref="T15:T18"/>
    <mergeCell ref="S15:S18"/>
    <mergeCell ref="R15:R18"/>
    <mergeCell ref="D36:E36"/>
    <mergeCell ref="D38:E38"/>
    <mergeCell ref="D39:E39"/>
    <mergeCell ref="D37:E37"/>
    <mergeCell ref="D29:E29"/>
    <mergeCell ref="F21:G21"/>
    <mergeCell ref="D21:E21"/>
    <mergeCell ref="O30:V30"/>
    <mergeCell ref="O31:V31"/>
    <mergeCell ref="O32:V32"/>
    <mergeCell ref="O33:V33"/>
    <mergeCell ref="P39:R39"/>
    <mergeCell ref="N24:V24"/>
    <mergeCell ref="O25:V25"/>
    <mergeCell ref="O26:V26"/>
    <mergeCell ref="O27:V27"/>
    <mergeCell ref="O28:V28"/>
    <mergeCell ref="O29:V29"/>
    <mergeCell ref="S39:X39"/>
    <mergeCell ref="D14:E14"/>
    <mergeCell ref="D15:E15"/>
    <mergeCell ref="D16:E16"/>
    <mergeCell ref="D17:E17"/>
    <mergeCell ref="D18:E18"/>
    <mergeCell ref="D19:E19"/>
    <mergeCell ref="D20:E20"/>
    <mergeCell ref="C50:I50"/>
    <mergeCell ref="A10:B10"/>
    <mergeCell ref="C10:H10"/>
    <mergeCell ref="A11:L11"/>
    <mergeCell ref="H13:L13"/>
    <mergeCell ref="A12:A13"/>
    <mergeCell ref="B13:C13"/>
    <mergeCell ref="D13:E13"/>
    <mergeCell ref="B12:E12"/>
    <mergeCell ref="A42:A43"/>
    <mergeCell ref="B43:C43"/>
    <mergeCell ref="D27:E27"/>
    <mergeCell ref="D28:E28"/>
    <mergeCell ref="D40:E40"/>
    <mergeCell ref="D33:E33"/>
    <mergeCell ref="D34:E34"/>
    <mergeCell ref="D35:E35"/>
    <mergeCell ref="F15:G15"/>
    <mergeCell ref="F16:G16"/>
    <mergeCell ref="F17:G17"/>
    <mergeCell ref="F22:G22"/>
    <mergeCell ref="F18:G18"/>
    <mergeCell ref="F19:G19"/>
    <mergeCell ref="F20:G20"/>
    <mergeCell ref="F34:G34"/>
    <mergeCell ref="D30:E30"/>
    <mergeCell ref="D31:E31"/>
    <mergeCell ref="D32:E32"/>
    <mergeCell ref="D23:E23"/>
    <mergeCell ref="D24:E24"/>
    <mergeCell ref="F23:G23"/>
    <mergeCell ref="F24:G24"/>
    <mergeCell ref="F25:G25"/>
    <mergeCell ref="F26:G26"/>
    <mergeCell ref="F33:G33"/>
    <mergeCell ref="D25:E25"/>
    <mergeCell ref="D26:E26"/>
    <mergeCell ref="H23:L23"/>
    <mergeCell ref="H24:L24"/>
    <mergeCell ref="H25:L25"/>
    <mergeCell ref="H26:L26"/>
    <mergeCell ref="H27:L27"/>
    <mergeCell ref="H28:L28"/>
    <mergeCell ref="D22:E22"/>
    <mergeCell ref="F27:G27"/>
    <mergeCell ref="F28:G28"/>
    <mergeCell ref="H14:L14"/>
    <mergeCell ref="H15:L15"/>
    <mergeCell ref="H16:L16"/>
    <mergeCell ref="H17:L17"/>
    <mergeCell ref="H18:L18"/>
    <mergeCell ref="H19:L19"/>
    <mergeCell ref="H20:L20"/>
    <mergeCell ref="H21:L21"/>
    <mergeCell ref="H22:L22"/>
    <mergeCell ref="H45:I45"/>
    <mergeCell ref="F41:G41"/>
    <mergeCell ref="H35:L35"/>
    <mergeCell ref="H36:L36"/>
    <mergeCell ref="H37:L37"/>
    <mergeCell ref="H38:L38"/>
    <mergeCell ref="H39:L39"/>
    <mergeCell ref="H40:L40"/>
    <mergeCell ref="H29:L29"/>
    <mergeCell ref="H30:L30"/>
    <mergeCell ref="H31:L31"/>
    <mergeCell ref="H32:L32"/>
    <mergeCell ref="H33:L33"/>
    <mergeCell ref="H34:L34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6:I46"/>
    <mergeCell ref="E42:I42"/>
    <mergeCell ref="E43:G43"/>
    <mergeCell ref="H43:I43"/>
    <mergeCell ref="E44:G44"/>
    <mergeCell ref="H44:I44"/>
    <mergeCell ref="H41:L41"/>
    <mergeCell ref="B42:D42"/>
    <mergeCell ref="B44:C44"/>
    <mergeCell ref="B45:C45"/>
    <mergeCell ref="J44:L44"/>
    <mergeCell ref="J45:L45"/>
    <mergeCell ref="D41:E41"/>
    <mergeCell ref="E45:G45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9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X51"/>
  <sheetViews>
    <sheetView view="pageBreakPreview" topLeftCell="A10" zoomScale="75" zoomScaleNormal="100" workbookViewId="0">
      <selection activeCell="S39" sqref="S39:X39"/>
    </sheetView>
  </sheetViews>
  <sheetFormatPr defaultRowHeight="18.75" x14ac:dyDescent="0.2"/>
  <cols>
    <col min="1" max="1" width="16.710937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85546875" style="2" customWidth="1"/>
    <col min="20" max="20" width="14.42578125" style="2" customWidth="1"/>
    <col min="21" max="21" width="12.7109375" style="2" customWidth="1"/>
    <col min="22" max="22" width="11.85546875" style="2" customWidth="1"/>
    <col min="23" max="23" width="14.28515625" style="2" customWidth="1"/>
    <col min="24" max="28" width="10.28515625" style="2" customWidth="1"/>
    <col min="29" max="16384" width="9.140625" style="2"/>
  </cols>
  <sheetData>
    <row r="1" spans="1:23" ht="26.25" x14ac:dyDescent="0.2">
      <c r="A1" s="103" t="s">
        <v>161</v>
      </c>
      <c r="B1" s="103"/>
      <c r="C1" s="103"/>
      <c r="D1" s="103"/>
      <c r="E1" s="103"/>
      <c r="F1" s="107" t="s">
        <v>154</v>
      </c>
      <c r="G1" s="107"/>
      <c r="H1" s="107"/>
      <c r="I1" s="103" t="s">
        <v>163</v>
      </c>
      <c r="J1" s="103"/>
      <c r="K1" s="103"/>
      <c r="L1" s="103"/>
      <c r="M1" s="141" t="s">
        <v>115</v>
      </c>
      <c r="N1" s="135" t="s">
        <v>116</v>
      </c>
      <c r="O1" s="135"/>
      <c r="P1" s="135"/>
      <c r="Q1" s="135"/>
      <c r="R1" s="195" t="s">
        <v>117</v>
      </c>
      <c r="S1" s="195"/>
      <c r="T1" s="195"/>
      <c r="U1" s="195" t="s">
        <v>118</v>
      </c>
      <c r="V1" s="195"/>
      <c r="W1" s="144"/>
    </row>
    <row r="2" spans="1:23" ht="18.75" customHeight="1" x14ac:dyDescent="0.2">
      <c r="A2" s="105" t="s">
        <v>45</v>
      </c>
      <c r="B2" s="105"/>
      <c r="C2" s="105"/>
      <c r="D2" s="105"/>
      <c r="E2" s="105"/>
      <c r="F2" s="107"/>
      <c r="G2" s="107"/>
      <c r="H2" s="107"/>
      <c r="I2" s="103"/>
      <c r="J2" s="103"/>
      <c r="K2" s="103"/>
      <c r="L2" s="103"/>
      <c r="M2" s="132"/>
      <c r="N2" s="136"/>
      <c r="O2" s="136"/>
      <c r="P2" s="136"/>
      <c r="Q2" s="136"/>
      <c r="R2" s="136" t="s">
        <v>119</v>
      </c>
      <c r="S2" s="136" t="s">
        <v>120</v>
      </c>
      <c r="T2" s="136"/>
      <c r="U2" s="136" t="s">
        <v>119</v>
      </c>
      <c r="V2" s="136" t="s">
        <v>120</v>
      </c>
      <c r="W2" s="138"/>
    </row>
    <row r="3" spans="1:23" ht="21.75" customHeight="1" x14ac:dyDescent="0.2">
      <c r="A3" s="103" t="s">
        <v>162</v>
      </c>
      <c r="B3" s="103"/>
      <c r="C3" s="103"/>
      <c r="D3" s="103"/>
      <c r="E3" s="103"/>
      <c r="F3" s="107" t="s">
        <v>155</v>
      </c>
      <c r="G3" s="107"/>
      <c r="H3" s="107"/>
      <c r="I3" s="103" t="s">
        <v>234</v>
      </c>
      <c r="J3" s="103"/>
      <c r="K3" s="103"/>
      <c r="L3" s="103"/>
      <c r="M3" s="133"/>
      <c r="N3" s="139"/>
      <c r="O3" s="139"/>
      <c r="P3" s="139"/>
      <c r="Q3" s="139"/>
      <c r="R3" s="139"/>
      <c r="S3" s="139" t="s">
        <v>121</v>
      </c>
      <c r="T3" s="139"/>
      <c r="U3" s="139"/>
      <c r="V3" s="139" t="s">
        <v>121</v>
      </c>
      <c r="W3" s="140"/>
    </row>
    <row r="4" spans="1:23" ht="29.25" customHeight="1" x14ac:dyDescent="0.2">
      <c r="A4" s="105" t="s">
        <v>46</v>
      </c>
      <c r="B4" s="105"/>
      <c r="C4" s="105"/>
      <c r="D4" s="105"/>
      <c r="E4" s="105"/>
      <c r="F4" s="107"/>
      <c r="G4" s="107"/>
      <c r="H4" s="107"/>
      <c r="I4" s="103"/>
      <c r="J4" s="103"/>
      <c r="K4" s="103"/>
      <c r="L4" s="103"/>
      <c r="M4" s="9"/>
      <c r="N4" s="199" t="s">
        <v>122</v>
      </c>
      <c r="O4" s="199"/>
      <c r="P4" s="199"/>
      <c r="Q4" s="199"/>
      <c r="R4" s="7"/>
      <c r="S4" s="8"/>
      <c r="T4" s="9"/>
      <c r="U4" s="7"/>
      <c r="V4" s="8"/>
      <c r="W4" s="18"/>
    </row>
    <row r="5" spans="1:23" ht="18" customHeight="1" x14ac:dyDescent="0.2">
      <c r="A5" s="190" t="s">
        <v>184</v>
      </c>
      <c r="B5" s="190"/>
      <c r="C5" s="190"/>
      <c r="D5" s="190"/>
      <c r="E5" s="190"/>
      <c r="F5" s="107" t="s">
        <v>156</v>
      </c>
      <c r="G5" s="107"/>
      <c r="H5" s="107"/>
      <c r="I5" s="103" t="s">
        <v>259</v>
      </c>
      <c r="J5" s="103"/>
      <c r="K5" s="103"/>
      <c r="L5" s="103"/>
      <c r="M5" s="9"/>
      <c r="N5" s="200" t="s">
        <v>123</v>
      </c>
      <c r="O5" s="200"/>
      <c r="P5" s="200"/>
      <c r="Q5" s="200"/>
      <c r="R5" s="7"/>
      <c r="S5" s="8"/>
      <c r="T5" s="9"/>
      <c r="U5" s="7"/>
      <c r="V5" s="8"/>
      <c r="W5" s="18"/>
    </row>
    <row r="6" spans="1:23" x14ac:dyDescent="0.2">
      <c r="A6" s="105" t="s">
        <v>47</v>
      </c>
      <c r="B6" s="105"/>
      <c r="C6" s="105"/>
      <c r="D6" s="105"/>
      <c r="E6" s="105"/>
      <c r="F6" s="107"/>
      <c r="G6" s="107"/>
      <c r="H6" s="107"/>
      <c r="I6" s="103"/>
      <c r="J6" s="103"/>
      <c r="K6" s="103"/>
      <c r="L6" s="103"/>
      <c r="M6" s="9"/>
      <c r="N6" s="200" t="s">
        <v>124</v>
      </c>
      <c r="O6" s="200"/>
      <c r="P6" s="200"/>
      <c r="Q6" s="200"/>
      <c r="R6" s="7"/>
      <c r="S6" s="8"/>
      <c r="T6" s="9"/>
      <c r="U6" s="7"/>
      <c r="V6" s="8"/>
      <c r="W6" s="18"/>
    </row>
    <row r="7" spans="1:23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9"/>
      <c r="N7" s="202" t="s">
        <v>125</v>
      </c>
      <c r="O7" s="202"/>
      <c r="P7" s="202"/>
      <c r="Q7" s="202"/>
      <c r="R7" s="7"/>
      <c r="S7" s="8"/>
      <c r="T7" s="9"/>
      <c r="U7" s="7"/>
      <c r="V7" s="8"/>
      <c r="W7" s="18"/>
    </row>
    <row r="8" spans="1:23" ht="22.5" x14ac:dyDescent="0.2">
      <c r="A8" s="131" t="s">
        <v>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9"/>
      <c r="N8" s="200" t="s">
        <v>126</v>
      </c>
      <c r="O8" s="200"/>
      <c r="P8" s="200"/>
      <c r="Q8" s="200"/>
      <c r="R8" s="7"/>
      <c r="S8" s="8"/>
      <c r="T8" s="9"/>
      <c r="U8" s="7"/>
      <c r="V8" s="8"/>
      <c r="W8" s="18"/>
    </row>
    <row r="9" spans="1:23" x14ac:dyDescent="0.2">
      <c r="A9" s="198" t="s">
        <v>152</v>
      </c>
      <c r="B9" s="198"/>
      <c r="C9" s="198"/>
      <c r="D9" s="198"/>
      <c r="E9" s="198"/>
      <c r="F9" s="125" t="s">
        <v>378</v>
      </c>
      <c r="G9" s="125"/>
      <c r="H9" s="125"/>
      <c r="I9" s="106" t="s">
        <v>379</v>
      </c>
      <c r="J9" s="106"/>
      <c r="K9" s="106"/>
      <c r="L9" s="106"/>
      <c r="M9" s="106"/>
      <c r="N9" s="200" t="s">
        <v>127</v>
      </c>
      <c r="O9" s="200"/>
      <c r="P9" s="200"/>
      <c r="Q9" s="200"/>
      <c r="R9" s="7"/>
      <c r="S9" s="8"/>
      <c r="T9" s="9"/>
      <c r="U9" s="7"/>
      <c r="V9" s="8"/>
      <c r="W9" s="18"/>
    </row>
    <row r="10" spans="1:23" ht="19.5" customHeight="1" x14ac:dyDescent="0.2">
      <c r="A10" s="198" t="s">
        <v>151</v>
      </c>
      <c r="B10" s="198"/>
      <c r="C10" s="125" t="s">
        <v>258</v>
      </c>
      <c r="D10" s="125"/>
      <c r="E10" s="125"/>
      <c r="F10" s="125"/>
      <c r="G10" s="125"/>
      <c r="H10" s="125"/>
      <c r="I10" s="3"/>
      <c r="J10" s="3"/>
      <c r="K10" s="3"/>
      <c r="L10" s="3"/>
      <c r="M10" s="9"/>
      <c r="N10" s="202" t="s">
        <v>128</v>
      </c>
      <c r="O10" s="202"/>
      <c r="P10" s="202"/>
      <c r="Q10" s="202"/>
      <c r="R10" s="7"/>
      <c r="S10" s="8"/>
      <c r="T10" s="9"/>
      <c r="U10" s="7"/>
      <c r="V10" s="8"/>
      <c r="W10" s="18"/>
    </row>
    <row r="11" spans="1:23" x14ac:dyDescent="0.2">
      <c r="A11" s="187" t="s">
        <v>1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9"/>
      <c r="N11" s="203" t="s">
        <v>129</v>
      </c>
      <c r="O11" s="203"/>
      <c r="P11" s="203"/>
      <c r="Q11" s="203"/>
      <c r="R11" s="7"/>
      <c r="S11" s="8"/>
      <c r="T11" s="9"/>
      <c r="U11" s="7"/>
      <c r="V11" s="8"/>
      <c r="W11" s="18"/>
    </row>
    <row r="12" spans="1:23" ht="20.100000000000001" customHeight="1" x14ac:dyDescent="0.2">
      <c r="A12" s="194" t="s">
        <v>2</v>
      </c>
      <c r="B12" s="195" t="s">
        <v>36</v>
      </c>
      <c r="C12" s="195"/>
      <c r="D12" s="195"/>
      <c r="E12" s="195"/>
      <c r="F12" s="195" t="s">
        <v>5</v>
      </c>
      <c r="G12" s="195"/>
      <c r="H12" s="137" t="s">
        <v>34</v>
      </c>
      <c r="I12" s="149"/>
      <c r="J12" s="149"/>
      <c r="K12" s="149"/>
      <c r="L12" s="149"/>
      <c r="N12" s="1"/>
      <c r="O12" s="1"/>
      <c r="P12" s="1"/>
      <c r="Q12" s="1"/>
    </row>
    <row r="13" spans="1:23" ht="20.100000000000001" customHeight="1" x14ac:dyDescent="0.2">
      <c r="A13" s="194"/>
      <c r="B13" s="195" t="s">
        <v>3</v>
      </c>
      <c r="C13" s="195"/>
      <c r="D13" s="195" t="s">
        <v>4</v>
      </c>
      <c r="E13" s="195"/>
      <c r="F13" s="195"/>
      <c r="G13" s="195"/>
      <c r="H13" s="140" t="s">
        <v>35</v>
      </c>
      <c r="I13" s="148"/>
      <c r="J13" s="148"/>
      <c r="K13" s="148"/>
      <c r="L13" s="148"/>
    </row>
    <row r="14" spans="1:23" ht="20.100000000000001" customHeight="1" x14ac:dyDescent="0.2">
      <c r="A14" s="5" t="s">
        <v>6</v>
      </c>
      <c r="B14" s="7"/>
      <c r="C14" s="5"/>
      <c r="D14" s="126"/>
      <c r="E14" s="142"/>
      <c r="F14" s="188" t="str">
        <f t="shared" ref="F14:F40" si="0">IF(OR(B14="",D14=""),"",IF(ISERROR(D14/B14),IF(D14=0,0,""),D14/B14))</f>
        <v/>
      </c>
      <c r="G14" s="205"/>
      <c r="H14" s="126"/>
      <c r="I14" s="127"/>
      <c r="J14" s="127"/>
      <c r="K14" s="127"/>
      <c r="L14" s="127"/>
      <c r="M14" s="194" t="s">
        <v>115</v>
      </c>
      <c r="N14" s="195" t="s">
        <v>116</v>
      </c>
      <c r="O14" s="195"/>
      <c r="P14" s="195"/>
      <c r="Q14" s="195"/>
      <c r="R14" s="195" t="s">
        <v>117</v>
      </c>
      <c r="S14" s="195"/>
      <c r="T14" s="195"/>
      <c r="U14" s="195" t="s">
        <v>130</v>
      </c>
      <c r="V14" s="195" t="s">
        <v>69</v>
      </c>
      <c r="W14" s="144" t="s">
        <v>131</v>
      </c>
    </row>
    <row r="15" spans="1:23" ht="20.100000000000001" customHeight="1" x14ac:dyDescent="0.2">
      <c r="A15" s="5" t="s">
        <v>7</v>
      </c>
      <c r="B15" s="5"/>
      <c r="C15" s="5"/>
      <c r="D15" s="144"/>
      <c r="E15" s="194"/>
      <c r="F15" s="188" t="str">
        <f t="shared" si="0"/>
        <v/>
      </c>
      <c r="G15" s="205"/>
      <c r="H15" s="126"/>
      <c r="I15" s="127"/>
      <c r="J15" s="127"/>
      <c r="K15" s="127"/>
      <c r="L15" s="127"/>
      <c r="M15" s="194"/>
      <c r="N15" s="195"/>
      <c r="O15" s="195"/>
      <c r="P15" s="195"/>
      <c r="Q15" s="195"/>
      <c r="R15" s="204" t="s">
        <v>130</v>
      </c>
      <c r="S15" s="195" t="s">
        <v>69</v>
      </c>
      <c r="T15" s="195" t="s">
        <v>131</v>
      </c>
      <c r="U15" s="195"/>
      <c r="V15" s="195"/>
      <c r="W15" s="144"/>
    </row>
    <row r="16" spans="1:23" ht="20.100000000000001" customHeight="1" x14ac:dyDescent="0.2">
      <c r="A16" s="5" t="s">
        <v>8</v>
      </c>
      <c r="B16" s="21">
        <f>'Ячейка 3'!D19+'Ячейка 4'!D19</f>
        <v>3527.9999999984284</v>
      </c>
      <c r="C16" s="21"/>
      <c r="D16" s="191">
        <f>'Ячейка 3'!H19+'Ячейка 4'!H19</f>
        <v>2736.0000000089713</v>
      </c>
      <c r="E16" s="192"/>
      <c r="F16" s="188">
        <f t="shared" si="0"/>
        <v>0.77551020408452098</v>
      </c>
      <c r="G16" s="205"/>
      <c r="H16" s="126"/>
      <c r="I16" s="127"/>
      <c r="J16" s="127"/>
      <c r="K16" s="127"/>
      <c r="L16" s="127"/>
      <c r="M16" s="194"/>
      <c r="N16" s="195"/>
      <c r="O16" s="195"/>
      <c r="P16" s="195"/>
      <c r="Q16" s="195"/>
      <c r="R16" s="204"/>
      <c r="S16" s="195"/>
      <c r="T16" s="195"/>
      <c r="U16" s="195"/>
      <c r="V16" s="195"/>
      <c r="W16" s="144"/>
    </row>
    <row r="17" spans="1:23" ht="20.100000000000001" customHeight="1" x14ac:dyDescent="0.2">
      <c r="A17" s="5" t="s">
        <v>9</v>
      </c>
      <c r="B17" s="21">
        <f>'Ячейка 3'!D20+'Ячейка 4'!D20</f>
        <v>3491.9999999910942</v>
      </c>
      <c r="C17" s="21"/>
      <c r="D17" s="191">
        <f>'Ячейка 3'!H20+'Ячейка 4'!H20</f>
        <v>2736.0000000007858</v>
      </c>
      <c r="E17" s="192"/>
      <c r="F17" s="188">
        <f t="shared" si="0"/>
        <v>0.78350515464139847</v>
      </c>
      <c r="G17" s="205"/>
      <c r="H17" s="126"/>
      <c r="I17" s="127"/>
      <c r="J17" s="127"/>
      <c r="K17" s="127"/>
      <c r="L17" s="127"/>
      <c r="M17" s="194"/>
      <c r="N17" s="195"/>
      <c r="O17" s="195"/>
      <c r="P17" s="195"/>
      <c r="Q17" s="195"/>
      <c r="R17" s="204"/>
      <c r="S17" s="195"/>
      <c r="T17" s="195"/>
      <c r="U17" s="195"/>
      <c r="V17" s="195"/>
      <c r="W17" s="144"/>
    </row>
    <row r="18" spans="1:23" ht="20.100000000000001" customHeight="1" x14ac:dyDescent="0.2">
      <c r="A18" s="5" t="s">
        <v>10</v>
      </c>
      <c r="B18" s="21">
        <f>'Ячейка 3'!D21+'Ячейка 4'!D21</f>
        <v>3456.000000000131</v>
      </c>
      <c r="C18" s="21"/>
      <c r="D18" s="191">
        <f>'Ячейка 3'!H21+'Ячейка 4'!H21</f>
        <v>2700.0000000016371</v>
      </c>
      <c r="E18" s="192"/>
      <c r="F18" s="188">
        <f t="shared" si="0"/>
        <v>0.78125000000044409</v>
      </c>
      <c r="G18" s="205"/>
      <c r="H18" s="126"/>
      <c r="I18" s="127"/>
      <c r="J18" s="127"/>
      <c r="K18" s="127"/>
      <c r="L18" s="127"/>
      <c r="M18" s="194"/>
      <c r="N18" s="195"/>
      <c r="O18" s="195"/>
      <c r="P18" s="195"/>
      <c r="Q18" s="195"/>
      <c r="R18" s="204"/>
      <c r="S18" s="195"/>
      <c r="T18" s="195"/>
      <c r="U18" s="195"/>
      <c r="V18" s="195"/>
      <c r="W18" s="144"/>
    </row>
    <row r="19" spans="1:23" ht="20.100000000000001" customHeight="1" x14ac:dyDescent="0.2">
      <c r="A19" s="5" t="s">
        <v>11</v>
      </c>
      <c r="B19" s="21">
        <f>'Ячейка 3'!D22+'Ячейка 4'!D22</f>
        <v>3456.0000000165019</v>
      </c>
      <c r="C19" s="21"/>
      <c r="D19" s="191">
        <f>'Ячейка 3'!H22+'Ячейка 4'!H22</f>
        <v>2663.9999999943029</v>
      </c>
      <c r="E19" s="192"/>
      <c r="F19" s="188">
        <f t="shared" si="0"/>
        <v>0.7708333333280043</v>
      </c>
      <c r="G19" s="205"/>
      <c r="H19" s="126"/>
      <c r="I19" s="127"/>
      <c r="J19" s="127"/>
      <c r="K19" s="127"/>
      <c r="L19" s="127"/>
      <c r="M19" s="9"/>
      <c r="N19" s="199" t="s">
        <v>132</v>
      </c>
      <c r="O19" s="199"/>
      <c r="P19" s="199"/>
      <c r="Q19" s="199"/>
      <c r="R19" s="7"/>
      <c r="S19" s="7"/>
      <c r="T19" s="7"/>
      <c r="U19" s="7"/>
      <c r="V19" s="7"/>
      <c r="W19" s="8"/>
    </row>
    <row r="20" spans="1:23" ht="20.100000000000001" customHeight="1" x14ac:dyDescent="0.2">
      <c r="A20" s="5" t="s">
        <v>12</v>
      </c>
      <c r="B20" s="21">
        <f>'Ячейка 3'!D23+'Ячейка 4'!D23</f>
        <v>3384.0000000018335</v>
      </c>
      <c r="C20" s="21"/>
      <c r="D20" s="191">
        <f>'Ячейка 3'!H23+'Ячейка 4'!H23</f>
        <v>2700.0000000016371</v>
      </c>
      <c r="E20" s="192"/>
      <c r="F20" s="188">
        <f t="shared" si="0"/>
        <v>0.79787234042558342</v>
      </c>
      <c r="G20" s="205"/>
      <c r="H20" s="126"/>
      <c r="I20" s="127"/>
      <c r="J20" s="127"/>
      <c r="K20" s="127"/>
      <c r="L20" s="127"/>
      <c r="M20" s="9"/>
      <c r="N20" s="200" t="s">
        <v>133</v>
      </c>
      <c r="O20" s="200"/>
      <c r="P20" s="200"/>
      <c r="Q20" s="200"/>
      <c r="R20" s="7"/>
      <c r="S20" s="7"/>
      <c r="T20" s="7"/>
      <c r="U20" s="7"/>
      <c r="V20" s="7"/>
      <c r="W20" s="8"/>
    </row>
    <row r="21" spans="1:23" ht="20.100000000000001" customHeight="1" x14ac:dyDescent="0.2">
      <c r="A21" s="5" t="s">
        <v>13</v>
      </c>
      <c r="B21" s="21">
        <f>'Ячейка 3'!D24+'Ячейка 4'!D24</f>
        <v>3455.9999999837601</v>
      </c>
      <c r="C21" s="21"/>
      <c r="D21" s="191">
        <f>'Ячейка 3'!H24+'Ячейка 4'!H24</f>
        <v>2663.9999999943029</v>
      </c>
      <c r="E21" s="192"/>
      <c r="F21" s="188">
        <f t="shared" si="0"/>
        <v>0.77083333333530701</v>
      </c>
      <c r="G21" s="205"/>
      <c r="H21" s="126"/>
      <c r="I21" s="127"/>
      <c r="J21" s="127"/>
      <c r="K21" s="127"/>
      <c r="L21" s="127"/>
      <c r="M21" s="9"/>
      <c r="N21" s="201" t="s">
        <v>134</v>
      </c>
      <c r="O21" s="201"/>
      <c r="P21" s="201"/>
      <c r="Q21" s="201"/>
      <c r="R21" s="7"/>
      <c r="S21" s="7"/>
      <c r="T21" s="7"/>
      <c r="U21" s="7"/>
      <c r="V21" s="7"/>
      <c r="W21" s="8"/>
    </row>
    <row r="22" spans="1:23" ht="20.100000000000001" customHeight="1" x14ac:dyDescent="0.2">
      <c r="A22" s="5" t="s">
        <v>14</v>
      </c>
      <c r="B22" s="21">
        <f>'Ячейка 3'!D25+'Ячейка 4'!D25</f>
        <v>3564.0000000221335</v>
      </c>
      <c r="C22" s="21"/>
      <c r="D22" s="191">
        <f>'Ячейка 3'!H25+'Ячейка 4'!H25</f>
        <v>2699.9999999934516</v>
      </c>
      <c r="E22" s="192"/>
      <c r="F22" s="188">
        <f t="shared" si="0"/>
        <v>0.75757575756921547</v>
      </c>
      <c r="G22" s="205"/>
      <c r="H22" s="126"/>
      <c r="I22" s="127"/>
      <c r="J22" s="127"/>
      <c r="K22" s="127"/>
      <c r="L22" s="127"/>
    </row>
    <row r="23" spans="1:23" ht="20.100000000000001" customHeight="1" x14ac:dyDescent="0.2">
      <c r="A23" s="5" t="s">
        <v>15</v>
      </c>
      <c r="B23" s="21">
        <f>'Ячейка 3'!D26+'Ячейка 4'!D26</f>
        <v>3707.9999999859865</v>
      </c>
      <c r="C23" s="21"/>
      <c r="D23" s="191">
        <f>'Ячейка 3'!H26+'Ячейка 4'!H26</f>
        <v>2700.0000000016371</v>
      </c>
      <c r="E23" s="192"/>
      <c r="F23" s="188">
        <f t="shared" si="0"/>
        <v>0.72815533980901859</v>
      </c>
      <c r="G23" s="205"/>
      <c r="H23" s="126"/>
      <c r="I23" s="127"/>
      <c r="J23" s="127"/>
      <c r="K23" s="127"/>
      <c r="L23" s="127"/>
    </row>
    <row r="24" spans="1:23" ht="20.100000000000001" customHeight="1" x14ac:dyDescent="0.2">
      <c r="A24" s="5" t="s">
        <v>16</v>
      </c>
      <c r="B24" s="21">
        <f>'Ячейка 3'!D27+'Ячейка 4'!D27</f>
        <v>3888.0000000062864</v>
      </c>
      <c r="C24" s="21"/>
      <c r="D24" s="191">
        <f>'Ячейка 3'!H27+'Ячейка 4'!H27</f>
        <v>2736.0000000089713</v>
      </c>
      <c r="E24" s="192"/>
      <c r="F24" s="188">
        <f t="shared" si="0"/>
        <v>0.70370370370487334</v>
      </c>
      <c r="G24" s="205"/>
      <c r="H24" s="126"/>
      <c r="I24" s="127"/>
      <c r="J24" s="127"/>
      <c r="K24" s="127"/>
      <c r="L24" s="127"/>
      <c r="N24" s="134" t="s">
        <v>135</v>
      </c>
      <c r="O24" s="134"/>
      <c r="P24" s="134"/>
      <c r="Q24" s="134"/>
      <c r="R24" s="134"/>
      <c r="S24" s="134"/>
      <c r="T24" s="134"/>
      <c r="U24" s="134"/>
      <c r="V24" s="134"/>
    </row>
    <row r="25" spans="1:23" ht="20.100000000000001" customHeight="1" x14ac:dyDescent="0.2">
      <c r="A25" s="5" t="s">
        <v>17</v>
      </c>
      <c r="B25" s="21">
        <f>'Ячейка 3'!D28+'Ячейка 4'!D28</f>
        <v>3851.9999999989523</v>
      </c>
      <c r="C25" s="21"/>
      <c r="D25" s="191">
        <f>'Ячейка 3'!H28+'Ячейка 4'!H28</f>
        <v>2663.9999999943029</v>
      </c>
      <c r="E25" s="192"/>
      <c r="F25" s="188">
        <f t="shared" si="0"/>
        <v>0.69158878504543808</v>
      </c>
      <c r="G25" s="205"/>
      <c r="H25" s="126"/>
      <c r="I25" s="127"/>
      <c r="J25" s="127"/>
      <c r="K25" s="127"/>
      <c r="L25" s="127"/>
      <c r="N25" s="17" t="s">
        <v>136</v>
      </c>
      <c r="O25" s="134" t="s">
        <v>137</v>
      </c>
      <c r="P25" s="134"/>
      <c r="Q25" s="134"/>
      <c r="R25" s="134"/>
      <c r="S25" s="134"/>
      <c r="T25" s="134"/>
      <c r="U25" s="134"/>
      <c r="V25" s="134"/>
    </row>
    <row r="26" spans="1:23" ht="20.100000000000001" customHeight="1" x14ac:dyDescent="0.2">
      <c r="A26" s="5" t="s">
        <v>18</v>
      </c>
      <c r="B26" s="21">
        <f>'Ячейка 3'!D29+'Ячейка 4'!D29</f>
        <v>3887.9999999735446</v>
      </c>
      <c r="C26" s="21"/>
      <c r="D26" s="191">
        <f>'Ячейка 3'!H29+'Ячейка 4'!H29</f>
        <v>2628.0000000033397</v>
      </c>
      <c r="E26" s="192"/>
      <c r="F26" s="188">
        <f t="shared" si="0"/>
        <v>0.67592592593138412</v>
      </c>
      <c r="G26" s="205"/>
      <c r="H26" s="126"/>
      <c r="I26" s="127"/>
      <c r="J26" s="127"/>
      <c r="K26" s="127"/>
      <c r="L26" s="127"/>
      <c r="N26" s="17" t="s">
        <v>138</v>
      </c>
      <c r="O26" s="134" t="s">
        <v>188</v>
      </c>
      <c r="P26" s="134"/>
      <c r="Q26" s="134"/>
      <c r="R26" s="134"/>
      <c r="S26" s="134"/>
      <c r="T26" s="134"/>
      <c r="U26" s="134"/>
      <c r="V26" s="134"/>
    </row>
    <row r="27" spans="1:23" ht="20.100000000000001" customHeight="1" x14ac:dyDescent="0.2">
      <c r="A27" s="5" t="s">
        <v>19</v>
      </c>
      <c r="B27" s="21">
        <f>'Ячейка 3'!D30+'Ячейка 4'!D30</f>
        <v>3924.0000000299915</v>
      </c>
      <c r="C27" s="21"/>
      <c r="D27" s="191">
        <f>'Ячейка 3'!H30+'Ячейка 4'!H30</f>
        <v>2627.9999999951542</v>
      </c>
      <c r="E27" s="192"/>
      <c r="F27" s="188">
        <f t="shared" si="0"/>
        <v>0.66972477063584812</v>
      </c>
      <c r="G27" s="205"/>
      <c r="H27" s="126"/>
      <c r="I27" s="127"/>
      <c r="J27" s="127"/>
      <c r="K27" s="127"/>
      <c r="L27" s="127"/>
      <c r="N27" s="17" t="s">
        <v>139</v>
      </c>
      <c r="O27" s="134" t="s">
        <v>140</v>
      </c>
      <c r="P27" s="134"/>
      <c r="Q27" s="134"/>
      <c r="R27" s="134"/>
      <c r="S27" s="134"/>
      <c r="T27" s="134"/>
      <c r="U27" s="134"/>
      <c r="V27" s="134"/>
    </row>
    <row r="28" spans="1:23" ht="20.100000000000001" customHeight="1" x14ac:dyDescent="0.2">
      <c r="A28" s="5" t="s">
        <v>20</v>
      </c>
      <c r="B28" s="21">
        <f>'Ячейка 3'!D31+'Ячейка 4'!D31</f>
        <v>3995.9999999955471</v>
      </c>
      <c r="C28" s="21"/>
      <c r="D28" s="191">
        <f>'Ячейка 3'!H31+'Ячейка 4'!H31</f>
        <v>2736.0000000089713</v>
      </c>
      <c r="E28" s="192"/>
      <c r="F28" s="188">
        <f t="shared" si="0"/>
        <v>0.68468468468769272</v>
      </c>
      <c r="G28" s="205"/>
      <c r="H28" s="126"/>
      <c r="I28" s="127"/>
      <c r="J28" s="127"/>
      <c r="K28" s="127"/>
      <c r="L28" s="127"/>
      <c r="N28" s="17"/>
      <c r="O28" s="134" t="s">
        <v>141</v>
      </c>
      <c r="P28" s="134"/>
      <c r="Q28" s="134"/>
      <c r="R28" s="134"/>
      <c r="S28" s="134"/>
      <c r="T28" s="134"/>
      <c r="U28" s="134"/>
      <c r="V28" s="134"/>
    </row>
    <row r="29" spans="1:23" ht="20.100000000000001" customHeight="1" x14ac:dyDescent="0.2">
      <c r="A29" s="5" t="s">
        <v>21</v>
      </c>
      <c r="B29" s="21">
        <f>'Ячейка 3'!D32+'Ячейка 4'!D32</f>
        <v>3888.0000000062864</v>
      </c>
      <c r="C29" s="21"/>
      <c r="D29" s="191">
        <f>'Ячейка 3'!H32+'Ячейка 4'!H32</f>
        <v>2663.9999999861175</v>
      </c>
      <c r="E29" s="192"/>
      <c r="F29" s="188">
        <f t="shared" si="0"/>
        <v>0.68518518518050675</v>
      </c>
      <c r="G29" s="205"/>
      <c r="H29" s="126"/>
      <c r="I29" s="127"/>
      <c r="J29" s="127"/>
      <c r="K29" s="127"/>
      <c r="L29" s="127"/>
      <c r="N29" s="17"/>
      <c r="O29" s="134" t="s">
        <v>142</v>
      </c>
      <c r="P29" s="134"/>
      <c r="Q29" s="134"/>
      <c r="R29" s="134"/>
      <c r="S29" s="134"/>
      <c r="T29" s="134"/>
      <c r="U29" s="134"/>
      <c r="V29" s="134"/>
    </row>
    <row r="30" spans="1:23" ht="20.100000000000001" customHeight="1" x14ac:dyDescent="0.2">
      <c r="A30" s="5" t="s">
        <v>22</v>
      </c>
      <c r="B30" s="21">
        <f>'Ячейка 3'!D33+'Ячейка 4'!D33</f>
        <v>3960.0000000045839</v>
      </c>
      <c r="C30" s="21"/>
      <c r="D30" s="191">
        <f>'Ячейка 3'!H33+'Ячейка 4'!H33</f>
        <v>2628.0000000115251</v>
      </c>
      <c r="E30" s="192"/>
      <c r="F30" s="188">
        <f t="shared" si="0"/>
        <v>0.66363636363850587</v>
      </c>
      <c r="G30" s="205"/>
      <c r="H30" s="126"/>
      <c r="I30" s="127"/>
      <c r="J30" s="127"/>
      <c r="K30" s="127"/>
      <c r="L30" s="127"/>
      <c r="N30" s="17" t="s">
        <v>143</v>
      </c>
      <c r="O30" s="134" t="s">
        <v>144</v>
      </c>
      <c r="P30" s="134"/>
      <c r="Q30" s="134"/>
      <c r="R30" s="134"/>
      <c r="S30" s="134"/>
      <c r="T30" s="134"/>
      <c r="U30" s="134"/>
      <c r="V30" s="134"/>
    </row>
    <row r="31" spans="1:23" ht="20.100000000000001" customHeight="1" x14ac:dyDescent="0.2">
      <c r="A31" s="5" t="s">
        <v>23</v>
      </c>
      <c r="B31" s="21">
        <f>'Ячейка 3'!D34+'Ячейка 4'!D34</f>
        <v>3923.9999999972497</v>
      </c>
      <c r="C31" s="21"/>
      <c r="D31" s="191">
        <f>'Ячейка 3'!H34+'Ячейка 4'!H34</f>
        <v>2664.0000000024884</v>
      </c>
      <c r="E31" s="192"/>
      <c r="F31" s="188">
        <f t="shared" si="0"/>
        <v>0.67889908256991727</v>
      </c>
      <c r="G31" s="205"/>
      <c r="H31" s="126"/>
      <c r="I31" s="127"/>
      <c r="J31" s="127"/>
      <c r="K31" s="127"/>
      <c r="L31" s="127"/>
      <c r="N31" s="17"/>
      <c r="O31" s="134" t="s">
        <v>145</v>
      </c>
      <c r="P31" s="134"/>
      <c r="Q31" s="134"/>
      <c r="R31" s="134"/>
      <c r="S31" s="134"/>
      <c r="T31" s="134"/>
      <c r="U31" s="134"/>
      <c r="V31" s="134"/>
    </row>
    <row r="32" spans="1:23" ht="20.100000000000001" customHeight="1" x14ac:dyDescent="0.2">
      <c r="A32" s="5" t="s">
        <v>24</v>
      </c>
      <c r="B32" s="21">
        <f>'Ячейка 3'!D35+'Ячейка 4'!D35</f>
        <v>3851.9999999825814</v>
      </c>
      <c r="C32" s="21"/>
      <c r="D32" s="191">
        <f>'Ячейка 3'!H35+'Ячейка 4'!H35</f>
        <v>2628.0000000033397</v>
      </c>
      <c r="E32" s="192"/>
      <c r="F32" s="188">
        <f t="shared" si="0"/>
        <v>0.68224299065815763</v>
      </c>
      <c r="G32" s="205"/>
      <c r="H32" s="126"/>
      <c r="I32" s="127"/>
      <c r="J32" s="127"/>
      <c r="K32" s="127"/>
      <c r="L32" s="127"/>
      <c r="N32" s="17" t="s">
        <v>146</v>
      </c>
      <c r="O32" s="134" t="s">
        <v>147</v>
      </c>
      <c r="P32" s="134"/>
      <c r="Q32" s="134"/>
      <c r="R32" s="134"/>
      <c r="S32" s="134"/>
      <c r="T32" s="134"/>
      <c r="U32" s="134"/>
      <c r="V32" s="134"/>
    </row>
    <row r="33" spans="1:24" ht="20.100000000000001" customHeight="1" x14ac:dyDescent="0.2">
      <c r="A33" s="5" t="s">
        <v>25</v>
      </c>
      <c r="B33" s="21">
        <f>'Ячейка 3'!D36+'Ячейка 4'!D36</f>
        <v>3923.9999999808788</v>
      </c>
      <c r="C33" s="21"/>
      <c r="D33" s="191">
        <f>'Ячейка 3'!H36+'Ячейка 4'!H36</f>
        <v>2664.0000000024884</v>
      </c>
      <c r="E33" s="192"/>
      <c r="F33" s="188">
        <f t="shared" si="0"/>
        <v>0.67889908257274967</v>
      </c>
      <c r="G33" s="205"/>
      <c r="H33" s="126"/>
      <c r="I33" s="127"/>
      <c r="J33" s="127"/>
      <c r="K33" s="127"/>
      <c r="L33" s="127"/>
      <c r="N33" s="17" t="s">
        <v>148</v>
      </c>
      <c r="O33" s="134" t="s">
        <v>149</v>
      </c>
      <c r="P33" s="134"/>
      <c r="Q33" s="134"/>
      <c r="R33" s="134"/>
      <c r="S33" s="134"/>
      <c r="T33" s="134"/>
      <c r="U33" s="134"/>
      <c r="V33" s="134"/>
    </row>
    <row r="34" spans="1:24" ht="20.100000000000001" customHeight="1" x14ac:dyDescent="0.2">
      <c r="A34" s="5" t="s">
        <v>26</v>
      </c>
      <c r="B34" s="21">
        <f>'Ячейка 3'!D37+'Ячейка 4'!D37</f>
        <v>3780.0000000006548</v>
      </c>
      <c r="C34" s="21"/>
      <c r="D34" s="191">
        <f>'Ячейка 3'!H37+'Ячейка 4'!H37</f>
        <v>2591.99999998782</v>
      </c>
      <c r="E34" s="192"/>
      <c r="F34" s="188">
        <f t="shared" si="0"/>
        <v>0.68571428571094473</v>
      </c>
      <c r="G34" s="205"/>
      <c r="H34" s="126"/>
      <c r="I34" s="127"/>
      <c r="J34" s="127"/>
      <c r="K34" s="127"/>
      <c r="L34" s="127"/>
    </row>
    <row r="35" spans="1:24" ht="20.100000000000001" customHeight="1" x14ac:dyDescent="0.2">
      <c r="A35" s="5" t="s">
        <v>27</v>
      </c>
      <c r="B35" s="21">
        <f>'Ячейка 3'!D38+'Ячейка 4'!D38</f>
        <v>3708.0000000350992</v>
      </c>
      <c r="C35" s="21"/>
      <c r="D35" s="191">
        <f>'Ячейка 3'!H38+'Ячейка 4'!H38</f>
        <v>2483.9999999985594</v>
      </c>
      <c r="E35" s="192"/>
      <c r="F35" s="188">
        <f t="shared" si="0"/>
        <v>0.66990291261462953</v>
      </c>
      <c r="G35" s="205"/>
      <c r="H35" s="126"/>
      <c r="I35" s="127"/>
      <c r="J35" s="127"/>
      <c r="K35" s="127"/>
      <c r="L35" s="127"/>
    </row>
    <row r="36" spans="1:24" ht="20.100000000000001" customHeight="1" x14ac:dyDescent="0.2">
      <c r="A36" s="5" t="s">
        <v>28</v>
      </c>
      <c r="B36" s="21">
        <f>'Ячейка 3'!D39+'Ячейка 4'!D39</f>
        <v>3743.9999999933207</v>
      </c>
      <c r="C36" s="21"/>
      <c r="D36" s="191">
        <f>'Ячейка 3'!H39+'Ячейка 4'!H39</f>
        <v>2520.0000000058935</v>
      </c>
      <c r="E36" s="192"/>
      <c r="F36" s="188">
        <f t="shared" si="0"/>
        <v>0.67307692307969802</v>
      </c>
      <c r="G36" s="205"/>
      <c r="H36" s="126"/>
      <c r="I36" s="127"/>
      <c r="J36" s="127"/>
      <c r="K36" s="127"/>
      <c r="L36" s="127"/>
    </row>
    <row r="37" spans="1:24" ht="20.100000000000001" customHeight="1" x14ac:dyDescent="0.2">
      <c r="A37" s="5" t="s">
        <v>29</v>
      </c>
      <c r="B37" s="21">
        <f>'Ячейка 3'!D40+'Ячейка 4'!D40</f>
        <v>3887.9999999899155</v>
      </c>
      <c r="C37" s="21"/>
      <c r="D37" s="191">
        <f>'Ячейка 3'!H40+'Ячейка 4'!H40</f>
        <v>2592.000000004191</v>
      </c>
      <c r="E37" s="192"/>
      <c r="F37" s="188">
        <f t="shared" si="0"/>
        <v>0.66666666666947372</v>
      </c>
      <c r="G37" s="205"/>
      <c r="H37" s="126"/>
      <c r="I37" s="127"/>
      <c r="J37" s="127"/>
      <c r="K37" s="127"/>
      <c r="L37" s="127"/>
    </row>
    <row r="38" spans="1:24" ht="20.100000000000001" customHeight="1" x14ac:dyDescent="0.2">
      <c r="A38" s="5" t="s">
        <v>30</v>
      </c>
      <c r="B38" s="21">
        <f>'Ячейка 3'!D41+'Ячейка 4'!D41</f>
        <v>3888.0000000226573</v>
      </c>
      <c r="C38" s="21"/>
      <c r="D38" s="191">
        <f>'Ячейка 3'!H41+'Ячейка 4'!H41</f>
        <v>2663.9999999943029</v>
      </c>
      <c r="E38" s="192"/>
      <c r="F38" s="188">
        <f t="shared" si="0"/>
        <v>0.68518518517972693</v>
      </c>
      <c r="G38" s="205"/>
      <c r="H38" s="126"/>
      <c r="I38" s="127"/>
      <c r="J38" s="127"/>
      <c r="K38" s="127"/>
      <c r="L38" s="127"/>
    </row>
    <row r="39" spans="1:24" ht="20.100000000000001" customHeight="1" x14ac:dyDescent="0.2">
      <c r="A39" s="5" t="s">
        <v>31</v>
      </c>
      <c r="B39" s="21">
        <f>'Ячейка 3'!D42+'Ячейка 4'!D42</f>
        <v>3851.9999999662105</v>
      </c>
      <c r="C39" s="21"/>
      <c r="D39" s="191">
        <f>'Ячейка 3'!H42+'Ячейка 4'!H42</f>
        <v>2663.9999999943029</v>
      </c>
      <c r="E39" s="192"/>
      <c r="F39" s="188">
        <f t="shared" si="0"/>
        <v>0.6915887850513166</v>
      </c>
      <c r="G39" s="205"/>
      <c r="H39" s="126"/>
      <c r="I39" s="127"/>
      <c r="J39" s="127"/>
      <c r="K39" s="127"/>
      <c r="L39" s="127"/>
      <c r="P39" s="91" t="s">
        <v>150</v>
      </c>
      <c r="Q39" s="91"/>
      <c r="R39" s="91"/>
      <c r="S39" s="90" t="s">
        <v>382</v>
      </c>
      <c r="T39" s="90"/>
      <c r="U39" s="90"/>
      <c r="V39" s="90"/>
      <c r="W39" s="90"/>
      <c r="X39" s="90"/>
    </row>
    <row r="40" spans="1:24" ht="20.100000000000001" customHeight="1" x14ac:dyDescent="0.2">
      <c r="A40" s="5" t="s">
        <v>32</v>
      </c>
      <c r="B40" s="21">
        <f>SUM(B15:B39)</f>
        <v>89999.999999983629</v>
      </c>
      <c r="C40" s="21"/>
      <c r="D40" s="191">
        <f>SUM(D15:E39)</f>
        <v>63755.999999998494</v>
      </c>
      <c r="E40" s="192"/>
      <c r="F40" s="188">
        <f t="shared" si="0"/>
        <v>0.70840000000011216</v>
      </c>
      <c r="G40" s="205"/>
      <c r="H40" s="126"/>
      <c r="I40" s="127"/>
      <c r="J40" s="127"/>
      <c r="K40" s="127"/>
      <c r="L40" s="127"/>
    </row>
    <row r="41" spans="1:24" ht="20.100000000000001" customHeight="1" x14ac:dyDescent="0.2">
      <c r="A41" s="5" t="s">
        <v>33</v>
      </c>
      <c r="B41" s="5"/>
      <c r="C41" s="5"/>
      <c r="D41" s="144"/>
      <c r="E41" s="194"/>
      <c r="F41" s="188"/>
      <c r="G41" s="205"/>
      <c r="H41" s="126"/>
      <c r="I41" s="127"/>
      <c r="J41" s="127"/>
      <c r="K41" s="127"/>
      <c r="L41" s="127"/>
    </row>
    <row r="42" spans="1:24" ht="20.100000000000001" customHeight="1" x14ac:dyDescent="0.2">
      <c r="A42" s="194" t="s">
        <v>2</v>
      </c>
      <c r="B42" s="144" t="s">
        <v>37</v>
      </c>
      <c r="C42" s="145"/>
      <c r="D42" s="194"/>
      <c r="E42" s="144" t="s">
        <v>40</v>
      </c>
      <c r="F42" s="145"/>
      <c r="G42" s="145"/>
      <c r="H42" s="145"/>
      <c r="I42" s="194"/>
      <c r="J42" s="137" t="s">
        <v>5</v>
      </c>
      <c r="K42" s="149"/>
      <c r="L42" s="149"/>
    </row>
    <row r="43" spans="1:24" ht="39" customHeight="1" x14ac:dyDescent="0.2">
      <c r="A43" s="194"/>
      <c r="B43" s="195" t="s">
        <v>38</v>
      </c>
      <c r="C43" s="195"/>
      <c r="D43" s="5" t="s">
        <v>39</v>
      </c>
      <c r="E43" s="144" t="s">
        <v>41</v>
      </c>
      <c r="F43" s="145"/>
      <c r="G43" s="194"/>
      <c r="H43" s="144" t="s">
        <v>42</v>
      </c>
      <c r="I43" s="194"/>
      <c r="J43" s="140"/>
      <c r="K43" s="148"/>
      <c r="L43" s="148"/>
    </row>
    <row r="44" spans="1:24" ht="20.100000000000001" customHeight="1" x14ac:dyDescent="0.2">
      <c r="A44" s="4" t="s">
        <v>153</v>
      </c>
      <c r="B44" s="191">
        <f>SUM(B24:B26)</f>
        <v>11627.999999978783</v>
      </c>
      <c r="C44" s="192"/>
      <c r="D44" s="21">
        <f>SUM(D24:E26)</f>
        <v>8028.0000000066138</v>
      </c>
      <c r="E44" s="191">
        <f>B44/3</f>
        <v>3875.9999999929278</v>
      </c>
      <c r="F44" s="193"/>
      <c r="G44" s="192"/>
      <c r="H44" s="191">
        <f>D44/3</f>
        <v>2676.0000000022046</v>
      </c>
      <c r="I44" s="192"/>
      <c r="J44" s="188">
        <f>H44/E44</f>
        <v>0.69040247678201427</v>
      </c>
      <c r="K44" s="189"/>
      <c r="L44" s="189"/>
    </row>
    <row r="45" spans="1:24" ht="20.100000000000001" customHeight="1" x14ac:dyDescent="0.2">
      <c r="A45" s="4" t="s">
        <v>43</v>
      </c>
      <c r="B45" s="191">
        <f>SUM(B33:B36)</f>
        <v>15156.000000009954</v>
      </c>
      <c r="C45" s="192"/>
      <c r="D45" s="21">
        <f>SUM(D33:E36)</f>
        <v>10259.999999994761</v>
      </c>
      <c r="E45" s="191">
        <f>B45/4</f>
        <v>3789.0000000024884</v>
      </c>
      <c r="F45" s="193"/>
      <c r="G45" s="192"/>
      <c r="H45" s="191">
        <f>D45/4</f>
        <v>2564.9999999986903</v>
      </c>
      <c r="I45" s="192"/>
      <c r="J45" s="188">
        <f>H45/E45</f>
        <v>0.67695961995170384</v>
      </c>
      <c r="K45" s="189"/>
      <c r="L45" s="189"/>
    </row>
    <row r="46" spans="1:24" ht="20.100000000000001" customHeight="1" x14ac:dyDescent="0.2">
      <c r="A46" s="4" t="s">
        <v>44</v>
      </c>
      <c r="B46" s="191">
        <f>SUM(B16:B39)</f>
        <v>89999.999999983629</v>
      </c>
      <c r="C46" s="192"/>
      <c r="D46" s="21">
        <f>SUM(D16:E39)</f>
        <v>63755.999999998494</v>
      </c>
      <c r="E46" s="191">
        <f>B46/24</f>
        <v>3749.9999999993179</v>
      </c>
      <c r="F46" s="193"/>
      <c r="G46" s="192"/>
      <c r="H46" s="191">
        <f>D46/24</f>
        <v>2656.4999999999372</v>
      </c>
      <c r="I46" s="192"/>
      <c r="J46" s="188">
        <f>H46/E46</f>
        <v>0.70840000000011216</v>
      </c>
      <c r="K46" s="189"/>
      <c r="L46" s="189"/>
    </row>
    <row r="47" spans="1:24" ht="20.100000000000001" customHeight="1" x14ac:dyDescent="0.2"/>
    <row r="48" spans="1:24" ht="20.100000000000001" customHeight="1" x14ac:dyDescent="0.2"/>
    <row r="49" spans="3:9" ht="20.100000000000001" customHeight="1" x14ac:dyDescent="0.2"/>
    <row r="50" spans="3:9" ht="20.100000000000001" customHeight="1" x14ac:dyDescent="0.2">
      <c r="C50" s="128" t="s">
        <v>194</v>
      </c>
      <c r="D50" s="128"/>
      <c r="E50" s="128"/>
      <c r="F50" s="128"/>
      <c r="G50" s="128"/>
      <c r="H50" s="128"/>
      <c r="I50" s="128"/>
    </row>
    <row r="51" spans="3:9" ht="20.100000000000001" customHeight="1" x14ac:dyDescent="0.2"/>
  </sheetData>
  <mergeCells count="173">
    <mergeCell ref="I9:M9"/>
    <mergeCell ref="S39:X39"/>
    <mergeCell ref="H46:I46"/>
    <mergeCell ref="E42:I42"/>
    <mergeCell ref="E43:G43"/>
    <mergeCell ref="H43:I43"/>
    <mergeCell ref="E44:G44"/>
    <mergeCell ref="H44:I44"/>
    <mergeCell ref="J46:L46"/>
    <mergeCell ref="J42:L43"/>
    <mergeCell ref="J44:L44"/>
    <mergeCell ref="J45:L45"/>
    <mergeCell ref="H45:I45"/>
    <mergeCell ref="H41:L41"/>
    <mergeCell ref="H40:L40"/>
    <mergeCell ref="H35:L35"/>
    <mergeCell ref="H36:L36"/>
    <mergeCell ref="H19:L19"/>
    <mergeCell ref="H38:L38"/>
    <mergeCell ref="H39:L39"/>
    <mergeCell ref="H29:L29"/>
    <mergeCell ref="H30:L30"/>
    <mergeCell ref="H31:L31"/>
    <mergeCell ref="H32:L32"/>
    <mergeCell ref="A1:E1"/>
    <mergeCell ref="A2:E2"/>
    <mergeCell ref="A3:E3"/>
    <mergeCell ref="A4:E4"/>
    <mergeCell ref="A5:E5"/>
    <mergeCell ref="A6:E6"/>
    <mergeCell ref="B46:C46"/>
    <mergeCell ref="E46:G46"/>
    <mergeCell ref="B44:C44"/>
    <mergeCell ref="B45:C45"/>
    <mergeCell ref="D41:E41"/>
    <mergeCell ref="E45:G45"/>
    <mergeCell ref="F41:G41"/>
    <mergeCell ref="B42:D42"/>
    <mergeCell ref="F40:G40"/>
    <mergeCell ref="D38:E38"/>
    <mergeCell ref="F23:G23"/>
    <mergeCell ref="F39:G39"/>
    <mergeCell ref="F16:G16"/>
    <mergeCell ref="F17:G17"/>
    <mergeCell ref="F18:G18"/>
    <mergeCell ref="F19:G19"/>
    <mergeCell ref="F20:G20"/>
    <mergeCell ref="F35:G35"/>
    <mergeCell ref="H26:L26"/>
    <mergeCell ref="H27:L27"/>
    <mergeCell ref="H20:L20"/>
    <mergeCell ref="F33:G33"/>
    <mergeCell ref="F34:G34"/>
    <mergeCell ref="F27:G27"/>
    <mergeCell ref="F28:G28"/>
    <mergeCell ref="F29:G29"/>
    <mergeCell ref="F30:G30"/>
    <mergeCell ref="H28:L28"/>
    <mergeCell ref="H24:L24"/>
    <mergeCell ref="H33:L33"/>
    <mergeCell ref="H34:L34"/>
    <mergeCell ref="A42:A43"/>
    <mergeCell ref="B43:C43"/>
    <mergeCell ref="D26:E26"/>
    <mergeCell ref="D40:E40"/>
    <mergeCell ref="D33:E33"/>
    <mergeCell ref="D34:E34"/>
    <mergeCell ref="D28:E28"/>
    <mergeCell ref="D39:E39"/>
    <mergeCell ref="F21:G21"/>
    <mergeCell ref="F22:G22"/>
    <mergeCell ref="D37:E37"/>
    <mergeCell ref="D25:E25"/>
    <mergeCell ref="F24:G24"/>
    <mergeCell ref="F25:G25"/>
    <mergeCell ref="F26:G26"/>
    <mergeCell ref="D21:E21"/>
    <mergeCell ref="D22:E22"/>
    <mergeCell ref="D29:E29"/>
    <mergeCell ref="D30:E30"/>
    <mergeCell ref="D31:E31"/>
    <mergeCell ref="D32:E32"/>
    <mergeCell ref="F36:G36"/>
    <mergeCell ref="F37:G37"/>
    <mergeCell ref="F31:G31"/>
    <mergeCell ref="D35:E35"/>
    <mergeCell ref="D36:E36"/>
    <mergeCell ref="F38:G38"/>
    <mergeCell ref="A7:L7"/>
    <mergeCell ref="F12:G13"/>
    <mergeCell ref="H12:L12"/>
    <mergeCell ref="F9:H9"/>
    <mergeCell ref="A9:E9"/>
    <mergeCell ref="A8:L8"/>
    <mergeCell ref="D14:E14"/>
    <mergeCell ref="D15:E15"/>
    <mergeCell ref="F14:G14"/>
    <mergeCell ref="F15:G15"/>
    <mergeCell ref="H14:L14"/>
    <mergeCell ref="H15:L15"/>
    <mergeCell ref="H16:L16"/>
    <mergeCell ref="H17:L17"/>
    <mergeCell ref="H18:L18"/>
    <mergeCell ref="H21:L21"/>
    <mergeCell ref="H22:L22"/>
    <mergeCell ref="H23:L23"/>
    <mergeCell ref="H37:L37"/>
    <mergeCell ref="F32:G32"/>
    <mergeCell ref="H25:L25"/>
    <mergeCell ref="O33:V33"/>
    <mergeCell ref="O26:V26"/>
    <mergeCell ref="O27:V27"/>
    <mergeCell ref="O28:V28"/>
    <mergeCell ref="O29:V29"/>
    <mergeCell ref="P39:R39"/>
    <mergeCell ref="C50:I50"/>
    <mergeCell ref="A10:B10"/>
    <mergeCell ref="C10:H10"/>
    <mergeCell ref="A11:L11"/>
    <mergeCell ref="H13:L13"/>
    <mergeCell ref="A12:A13"/>
    <mergeCell ref="B13:C13"/>
    <mergeCell ref="D13:E13"/>
    <mergeCell ref="D20:E20"/>
    <mergeCell ref="D27:E27"/>
    <mergeCell ref="B12:E12"/>
    <mergeCell ref="D16:E16"/>
    <mergeCell ref="D17:E17"/>
    <mergeCell ref="D18:E18"/>
    <mergeCell ref="D19:E19"/>
    <mergeCell ref="D23:E23"/>
    <mergeCell ref="D24:E24"/>
    <mergeCell ref="N20:Q20"/>
    <mergeCell ref="N24:V24"/>
    <mergeCell ref="O25:V25"/>
    <mergeCell ref="U14:U18"/>
    <mergeCell ref="V14:V18"/>
    <mergeCell ref="O30:V30"/>
    <mergeCell ref="O31:V31"/>
    <mergeCell ref="O32:V32"/>
    <mergeCell ref="N10:Q10"/>
    <mergeCell ref="N11:Q11"/>
    <mergeCell ref="W14:W18"/>
    <mergeCell ref="N19:Q19"/>
    <mergeCell ref="M14:M18"/>
    <mergeCell ref="N14:Q18"/>
    <mergeCell ref="R14:T14"/>
    <mergeCell ref="T15:T18"/>
    <mergeCell ref="S15:S18"/>
    <mergeCell ref="R15:R18"/>
    <mergeCell ref="N21:Q21"/>
    <mergeCell ref="U1:W1"/>
    <mergeCell ref="R2:R3"/>
    <mergeCell ref="U2:U3"/>
    <mergeCell ref="S2:T2"/>
    <mergeCell ref="S3:T3"/>
    <mergeCell ref="V2:W2"/>
    <mergeCell ref="V3:W3"/>
    <mergeCell ref="N8:Q8"/>
    <mergeCell ref="N9:Q9"/>
    <mergeCell ref="N4:Q4"/>
    <mergeCell ref="N5:Q5"/>
    <mergeCell ref="N6:Q6"/>
    <mergeCell ref="N7:Q7"/>
    <mergeCell ref="F1:H2"/>
    <mergeCell ref="I1:L2"/>
    <mergeCell ref="M1:M3"/>
    <mergeCell ref="N1:Q3"/>
    <mergeCell ref="F5:H6"/>
    <mergeCell ref="I5:L6"/>
    <mergeCell ref="F3:H4"/>
    <mergeCell ref="I3:L4"/>
    <mergeCell ref="R1:T1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5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Z53"/>
  <sheetViews>
    <sheetView view="pageBreakPreview" topLeftCell="A12" zoomScale="75" zoomScaleNormal="100" zoomScaleSheetLayoutView="75" workbookViewId="0">
      <selection activeCell="L44" sqref="L44"/>
    </sheetView>
  </sheetViews>
  <sheetFormatPr defaultRowHeight="18.75" x14ac:dyDescent="0.2"/>
  <cols>
    <col min="1" max="1" width="11.140625" style="2" customWidth="1"/>
    <col min="2" max="2" width="15.28515625" style="2" customWidth="1"/>
    <col min="3" max="3" width="14.42578125" style="2" customWidth="1"/>
    <col min="4" max="4" width="12.85546875" style="2" customWidth="1"/>
    <col min="5" max="5" width="8.7109375" style="2" customWidth="1"/>
    <col min="6" max="6" width="14.85546875" style="2" customWidth="1"/>
    <col min="7" max="7" width="14.1406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7" style="2" customWidth="1"/>
    <col min="13" max="14" width="10.28515625" style="2" customWidth="1"/>
    <col min="15" max="15" width="15" style="2" customWidth="1"/>
    <col min="16" max="26" width="10.28515625" style="2" customWidth="1"/>
    <col min="27" max="16384" width="9.140625" style="2"/>
  </cols>
  <sheetData>
    <row r="1" spans="1:26" ht="21.75" customHeight="1" x14ac:dyDescent="0.2">
      <c r="A1" s="103" t="s">
        <v>157</v>
      </c>
      <c r="B1" s="103"/>
      <c r="C1" s="103"/>
      <c r="D1" s="103"/>
      <c r="E1" s="103"/>
      <c r="F1" s="103"/>
      <c r="G1" s="107" t="s">
        <v>154</v>
      </c>
      <c r="H1" s="107"/>
      <c r="I1" s="155" t="s">
        <v>160</v>
      </c>
      <c r="J1" s="155"/>
      <c r="K1" s="155"/>
      <c r="L1" s="155"/>
      <c r="M1" s="128" t="s">
        <v>96</v>
      </c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ht="21.75" customHeight="1" x14ac:dyDescent="0.2">
      <c r="A2" s="105" t="s">
        <v>45</v>
      </c>
      <c r="B2" s="105"/>
      <c r="C2" s="105"/>
      <c r="D2" s="105"/>
      <c r="E2" s="105"/>
      <c r="F2" s="105"/>
      <c r="G2" s="107"/>
      <c r="H2" s="107"/>
      <c r="I2" s="155"/>
      <c r="J2" s="155"/>
      <c r="K2" s="155"/>
      <c r="L2" s="155"/>
      <c r="M2" s="128" t="s">
        <v>78</v>
      </c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21.75" customHeight="1" x14ac:dyDescent="0.2">
      <c r="A3" s="103" t="s">
        <v>158</v>
      </c>
      <c r="B3" s="104"/>
      <c r="C3" s="104"/>
      <c r="D3" s="104"/>
      <c r="E3" s="104"/>
      <c r="F3" s="104"/>
      <c r="G3" s="107" t="s">
        <v>155</v>
      </c>
      <c r="H3" s="107"/>
      <c r="I3" s="103" t="s">
        <v>204</v>
      </c>
      <c r="J3" s="103"/>
      <c r="K3" s="103"/>
      <c r="L3" s="103"/>
      <c r="M3" s="141" t="s">
        <v>79</v>
      </c>
      <c r="N3" s="137" t="s">
        <v>81</v>
      </c>
      <c r="O3" s="141"/>
      <c r="P3" s="137" t="s">
        <v>65</v>
      </c>
      <c r="Q3" s="141"/>
      <c r="R3" s="137" t="s">
        <v>82</v>
      </c>
      <c r="S3" s="141"/>
      <c r="T3" s="137" t="s">
        <v>85</v>
      </c>
      <c r="U3" s="141"/>
      <c r="V3" s="137" t="s">
        <v>87</v>
      </c>
      <c r="W3" s="141"/>
      <c r="X3" s="144" t="s">
        <v>91</v>
      </c>
      <c r="Y3" s="145"/>
      <c r="Z3" s="145"/>
    </row>
    <row r="4" spans="1:26" ht="30" customHeight="1" x14ac:dyDescent="0.2">
      <c r="A4" s="105" t="s">
        <v>46</v>
      </c>
      <c r="B4" s="105"/>
      <c r="C4" s="105"/>
      <c r="D4" s="105"/>
      <c r="E4" s="105"/>
      <c r="F4" s="105"/>
      <c r="G4" s="107"/>
      <c r="H4" s="107"/>
      <c r="I4" s="103"/>
      <c r="J4" s="103"/>
      <c r="K4" s="103"/>
      <c r="L4" s="103"/>
      <c r="M4" s="132"/>
      <c r="N4" s="138"/>
      <c r="O4" s="132"/>
      <c r="P4" s="138"/>
      <c r="Q4" s="132"/>
      <c r="R4" s="138" t="s">
        <v>83</v>
      </c>
      <c r="S4" s="132"/>
      <c r="T4" s="138" t="s">
        <v>86</v>
      </c>
      <c r="U4" s="132"/>
      <c r="V4" s="138" t="s">
        <v>88</v>
      </c>
      <c r="W4" s="132"/>
      <c r="X4" s="144"/>
      <c r="Y4" s="145"/>
      <c r="Z4" s="145"/>
    </row>
    <row r="5" spans="1:26" ht="21.75" customHeight="1" x14ac:dyDescent="0.2">
      <c r="A5" s="103" t="s">
        <v>185</v>
      </c>
      <c r="B5" s="104"/>
      <c r="C5" s="104"/>
      <c r="D5" s="104"/>
      <c r="E5" s="104"/>
      <c r="F5" s="104"/>
      <c r="G5" s="107" t="s">
        <v>156</v>
      </c>
      <c r="H5" s="107"/>
      <c r="I5" s="103" t="s">
        <v>205</v>
      </c>
      <c r="J5" s="103"/>
      <c r="K5" s="103"/>
      <c r="L5" s="103"/>
      <c r="M5" s="132" t="s">
        <v>80</v>
      </c>
      <c r="N5" s="138"/>
      <c r="O5" s="132"/>
      <c r="P5" s="138" t="s">
        <v>190</v>
      </c>
      <c r="Q5" s="132"/>
      <c r="R5" s="146" t="s">
        <v>84</v>
      </c>
      <c r="S5" s="147"/>
      <c r="T5" s="146" t="s">
        <v>84</v>
      </c>
      <c r="U5" s="147"/>
      <c r="V5" s="138" t="s">
        <v>89</v>
      </c>
      <c r="W5" s="132"/>
      <c r="X5" s="144"/>
      <c r="Y5" s="145"/>
      <c r="Z5" s="145"/>
    </row>
    <row r="6" spans="1:26" ht="21.75" customHeight="1" x14ac:dyDescent="0.2">
      <c r="A6" s="105" t="s">
        <v>47</v>
      </c>
      <c r="B6" s="105"/>
      <c r="C6" s="105"/>
      <c r="D6" s="105"/>
      <c r="E6" s="105"/>
      <c r="F6" s="105"/>
      <c r="G6" s="107"/>
      <c r="H6" s="107"/>
      <c r="I6" s="103"/>
      <c r="J6" s="103"/>
      <c r="K6" s="103"/>
      <c r="L6" s="103"/>
      <c r="M6" s="133"/>
      <c r="N6" s="140"/>
      <c r="O6" s="133"/>
      <c r="P6" s="140"/>
      <c r="Q6" s="133"/>
      <c r="R6" s="140"/>
      <c r="S6" s="133"/>
      <c r="T6" s="140"/>
      <c r="U6" s="133"/>
      <c r="V6" s="140" t="s">
        <v>90</v>
      </c>
      <c r="W6" s="133"/>
      <c r="X6" s="144"/>
      <c r="Y6" s="145"/>
      <c r="Z6" s="145"/>
    </row>
    <row r="7" spans="1:26" ht="21.75" customHeight="1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9"/>
      <c r="N7" s="126"/>
      <c r="O7" s="142"/>
      <c r="P7" s="126"/>
      <c r="Q7" s="142"/>
      <c r="R7" s="126"/>
      <c r="S7" s="142"/>
      <c r="T7" s="126"/>
      <c r="U7" s="142"/>
      <c r="V7" s="126"/>
      <c r="W7" s="142"/>
      <c r="X7" s="126"/>
      <c r="Y7" s="127"/>
      <c r="Z7" s="127"/>
    </row>
    <row r="8" spans="1:26" ht="22.5" customHeight="1" x14ac:dyDescent="0.2">
      <c r="A8" s="131" t="s">
        <v>48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9"/>
      <c r="N8" s="126"/>
      <c r="O8" s="142"/>
      <c r="P8" s="126"/>
      <c r="Q8" s="142"/>
      <c r="R8" s="126"/>
      <c r="S8" s="142"/>
      <c r="T8" s="126"/>
      <c r="U8" s="142"/>
      <c r="V8" s="126"/>
      <c r="W8" s="142"/>
      <c r="X8" s="126"/>
      <c r="Y8" s="127"/>
      <c r="Z8" s="127"/>
    </row>
    <row r="9" spans="1:26" ht="22.5" customHeight="1" x14ac:dyDescent="0.2">
      <c r="A9" s="120" t="s">
        <v>49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9"/>
      <c r="N9" s="126"/>
      <c r="O9" s="142"/>
      <c r="P9" s="126"/>
      <c r="Q9" s="142"/>
      <c r="R9" s="126"/>
      <c r="S9" s="142"/>
      <c r="T9" s="126"/>
      <c r="U9" s="142"/>
      <c r="V9" s="126"/>
      <c r="W9" s="142"/>
      <c r="X9" s="126"/>
      <c r="Y9" s="127"/>
      <c r="Z9" s="127"/>
    </row>
    <row r="10" spans="1:26" ht="22.5" customHeight="1" x14ac:dyDescent="0.2">
      <c r="A10" s="117" t="s">
        <v>112</v>
      </c>
      <c r="B10" s="117"/>
      <c r="C10" s="117"/>
      <c r="D10" s="117"/>
      <c r="E10" s="125" t="s">
        <v>378</v>
      </c>
      <c r="F10" s="125"/>
      <c r="G10" s="125"/>
      <c r="H10" s="106" t="s">
        <v>379</v>
      </c>
      <c r="I10" s="106"/>
      <c r="J10" s="106"/>
      <c r="K10" s="106"/>
      <c r="L10" s="106"/>
      <c r="M10" s="9"/>
      <c r="N10" s="126"/>
      <c r="O10" s="142"/>
      <c r="P10" s="126"/>
      <c r="Q10" s="142"/>
      <c r="R10" s="126"/>
      <c r="S10" s="142"/>
      <c r="T10" s="126"/>
      <c r="U10" s="142"/>
      <c r="V10" s="126"/>
      <c r="W10" s="142"/>
      <c r="X10" s="126"/>
      <c r="Y10" s="127"/>
      <c r="Z10" s="127"/>
    </row>
    <row r="11" spans="1:26" ht="22.5" customHeight="1" x14ac:dyDescent="0.2">
      <c r="A11" s="117" t="s">
        <v>113</v>
      </c>
      <c r="B11" s="117"/>
      <c r="C11" s="117"/>
      <c r="D11" s="117"/>
      <c r="E11" s="124" t="s">
        <v>238</v>
      </c>
      <c r="F11" s="124"/>
      <c r="G11" s="124"/>
      <c r="H11" s="124"/>
      <c r="I11" s="106" t="s">
        <v>114</v>
      </c>
      <c r="J11" s="106"/>
      <c r="K11" s="106"/>
      <c r="L11" s="106"/>
      <c r="M11" s="9"/>
      <c r="N11" s="126"/>
      <c r="O11" s="142"/>
      <c r="P11" s="126"/>
      <c r="Q11" s="142"/>
      <c r="R11" s="126"/>
      <c r="S11" s="142"/>
      <c r="T11" s="126"/>
      <c r="U11" s="142"/>
      <c r="V11" s="126"/>
      <c r="W11" s="142"/>
      <c r="X11" s="126"/>
      <c r="Y11" s="127"/>
      <c r="Z11" s="127"/>
    </row>
    <row r="12" spans="1:26" ht="21.75" customHeight="1" x14ac:dyDescent="0.2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9"/>
      <c r="N12" s="126"/>
      <c r="O12" s="142"/>
      <c r="P12" s="126"/>
      <c r="Q12" s="142"/>
      <c r="R12" s="126"/>
      <c r="S12" s="142"/>
      <c r="T12" s="126"/>
      <c r="U12" s="142"/>
      <c r="V12" s="126"/>
      <c r="W12" s="142"/>
      <c r="X12" s="126"/>
      <c r="Y12" s="127"/>
      <c r="Z12" s="127"/>
    </row>
    <row r="13" spans="1:26" ht="21.75" customHeight="1" x14ac:dyDescent="0.2">
      <c r="A13" s="101" t="s">
        <v>50</v>
      </c>
      <c r="B13" s="100" t="s">
        <v>56</v>
      </c>
      <c r="C13" s="112"/>
      <c r="D13" s="113" t="s">
        <v>198</v>
      </c>
      <c r="E13" s="114"/>
      <c r="F13" s="100" t="s">
        <v>59</v>
      </c>
      <c r="G13" s="112"/>
      <c r="H13" s="14" t="s">
        <v>198</v>
      </c>
      <c r="I13" s="98" t="s">
        <v>5</v>
      </c>
      <c r="J13" s="100" t="s">
        <v>60</v>
      </c>
      <c r="K13" s="101"/>
      <c r="L13" s="13" t="s">
        <v>65</v>
      </c>
      <c r="M13" s="9"/>
      <c r="N13" s="126"/>
      <c r="O13" s="142"/>
      <c r="P13" s="126"/>
      <c r="Q13" s="142"/>
      <c r="R13" s="126"/>
      <c r="S13" s="142"/>
      <c r="T13" s="126"/>
      <c r="U13" s="142"/>
      <c r="V13" s="126"/>
      <c r="W13" s="142"/>
      <c r="X13" s="126"/>
      <c r="Y13" s="127"/>
      <c r="Z13" s="127"/>
    </row>
    <row r="14" spans="1:26" ht="21.75" customHeight="1" x14ac:dyDescent="0.2">
      <c r="A14" s="102"/>
      <c r="B14" s="94" t="s">
        <v>57</v>
      </c>
      <c r="C14" s="95"/>
      <c r="D14" s="129" t="s">
        <v>242</v>
      </c>
      <c r="E14" s="130"/>
      <c r="F14" s="94" t="s">
        <v>57</v>
      </c>
      <c r="G14" s="95"/>
      <c r="H14" s="15" t="s">
        <v>243</v>
      </c>
      <c r="I14" s="99"/>
      <c r="J14" s="94" t="s">
        <v>61</v>
      </c>
      <c r="K14" s="102"/>
      <c r="L14" s="13" t="s">
        <v>66</v>
      </c>
      <c r="M14" s="9"/>
      <c r="N14" s="126"/>
      <c r="O14" s="142"/>
      <c r="P14" s="126"/>
      <c r="Q14" s="142"/>
      <c r="R14" s="126"/>
      <c r="S14" s="142"/>
      <c r="T14" s="126"/>
      <c r="U14" s="142"/>
      <c r="V14" s="126"/>
      <c r="W14" s="142"/>
      <c r="X14" s="126"/>
      <c r="Y14" s="127"/>
      <c r="Z14" s="127"/>
    </row>
    <row r="15" spans="1:26" ht="21.75" customHeight="1" x14ac:dyDescent="0.2">
      <c r="A15" s="102"/>
      <c r="B15" s="96" t="s">
        <v>58</v>
      </c>
      <c r="C15" s="97"/>
      <c r="D15" s="110">
        <v>18000</v>
      </c>
      <c r="E15" s="111"/>
      <c r="F15" s="96" t="s">
        <v>58</v>
      </c>
      <c r="G15" s="97"/>
      <c r="H15" s="16">
        <v>18000</v>
      </c>
      <c r="I15" s="99"/>
      <c r="J15" s="96" t="s">
        <v>62</v>
      </c>
      <c r="K15" s="123"/>
      <c r="L15" s="13" t="s">
        <v>67</v>
      </c>
      <c r="M15" s="9"/>
      <c r="N15" s="126"/>
      <c r="O15" s="142"/>
      <c r="P15" s="126"/>
      <c r="Q15" s="142"/>
      <c r="R15" s="126"/>
      <c r="S15" s="142"/>
      <c r="T15" s="126"/>
      <c r="U15" s="142"/>
      <c r="V15" s="126"/>
      <c r="W15" s="142"/>
      <c r="X15" s="126"/>
      <c r="Y15" s="127"/>
      <c r="Z15" s="127"/>
    </row>
    <row r="16" spans="1:26" ht="21.75" customHeight="1" x14ac:dyDescent="0.2">
      <c r="A16" s="102"/>
      <c r="B16" s="12" t="s">
        <v>51</v>
      </c>
      <c r="C16" s="12" t="s">
        <v>53</v>
      </c>
      <c r="D16" s="12" t="s">
        <v>54</v>
      </c>
      <c r="E16" s="108"/>
      <c r="F16" s="12" t="s">
        <v>51</v>
      </c>
      <c r="G16" s="12" t="s">
        <v>53</v>
      </c>
      <c r="H16" s="10" t="s">
        <v>54</v>
      </c>
      <c r="I16" s="99"/>
      <c r="J16" s="108" t="s">
        <v>63</v>
      </c>
      <c r="K16" s="118" t="s">
        <v>64</v>
      </c>
      <c r="L16" s="13" t="s">
        <v>68</v>
      </c>
      <c r="M16" s="9"/>
      <c r="N16" s="126"/>
      <c r="O16" s="142"/>
      <c r="P16" s="126"/>
      <c r="Q16" s="142"/>
      <c r="R16" s="126"/>
      <c r="S16" s="142"/>
      <c r="T16" s="126"/>
      <c r="U16" s="142"/>
      <c r="V16" s="126"/>
      <c r="W16" s="142"/>
      <c r="X16" s="126"/>
      <c r="Y16" s="127"/>
      <c r="Z16" s="127"/>
    </row>
    <row r="17" spans="1:26" ht="21.75" customHeight="1" x14ac:dyDescent="0.2">
      <c r="A17" s="102"/>
      <c r="B17" s="79" t="s">
        <v>52</v>
      </c>
      <c r="C17" s="20" t="s">
        <v>51</v>
      </c>
      <c r="D17" s="20" t="s">
        <v>55</v>
      </c>
      <c r="E17" s="109"/>
      <c r="F17" s="20" t="s">
        <v>52</v>
      </c>
      <c r="G17" s="20" t="s">
        <v>51</v>
      </c>
      <c r="H17" s="19" t="s">
        <v>55</v>
      </c>
      <c r="I17" s="99"/>
      <c r="J17" s="109"/>
      <c r="K17" s="119"/>
      <c r="L17" s="13" t="s">
        <v>69</v>
      </c>
      <c r="M17" s="148" t="s">
        <v>92</v>
      </c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ht="23.25" customHeight="1" x14ac:dyDescent="0.2">
      <c r="A18" s="23" t="s">
        <v>7</v>
      </c>
      <c r="B18" s="81">
        <v>4790.915</v>
      </c>
      <c r="C18" s="25"/>
      <c r="D18" s="24"/>
      <c r="E18" s="23"/>
      <c r="F18" s="82">
        <v>1593.8140000000001</v>
      </c>
      <c r="G18" s="22"/>
      <c r="H18" s="24"/>
      <c r="I18" s="26"/>
      <c r="J18" s="23"/>
      <c r="K18" s="39">
        <v>6.4</v>
      </c>
      <c r="L18" s="28"/>
      <c r="M18" s="141" t="s">
        <v>79</v>
      </c>
      <c r="N18" s="135" t="s">
        <v>98</v>
      </c>
      <c r="O18" s="135"/>
      <c r="P18" s="135"/>
      <c r="Q18" s="135" t="s">
        <v>107</v>
      </c>
      <c r="R18" s="135"/>
      <c r="S18" s="135"/>
      <c r="T18" s="135" t="s">
        <v>93</v>
      </c>
      <c r="U18" s="135"/>
      <c r="V18" s="135"/>
      <c r="W18" s="137" t="s">
        <v>91</v>
      </c>
      <c r="X18" s="149"/>
      <c r="Y18" s="149"/>
      <c r="Z18" s="149"/>
    </row>
    <row r="19" spans="1:26" ht="23.25" customHeight="1" x14ac:dyDescent="0.2">
      <c r="A19" s="23" t="s">
        <v>8</v>
      </c>
      <c r="B19" s="82">
        <v>4791.0119999999997</v>
      </c>
      <c r="C19" s="25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9.6999999999752617E-2</v>
      </c>
      <c r="D19" s="24">
        <f>IF(C19="","",C19*$D$15)</f>
        <v>1745.9999999955471</v>
      </c>
      <c r="E19" s="23"/>
      <c r="F19" s="82">
        <v>1593.85</v>
      </c>
      <c r="G19" s="22">
        <f t="shared" ref="G19:G42" si="1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3.5999999999830834E-2</v>
      </c>
      <c r="H19" s="24">
        <f>IF(G19="","",G19*$H$15)</f>
        <v>647.99999999695501</v>
      </c>
      <c r="I19" s="26">
        <f>IF(H19="","",IF(D19="","",IF(AND(H19=0,D19=0),0,H19/D19)))</f>
        <v>0.37113402061775924</v>
      </c>
      <c r="J19" s="23"/>
      <c r="K19" s="83">
        <v>6.4</v>
      </c>
      <c r="L19" s="28"/>
      <c r="M19" s="132"/>
      <c r="N19" s="136"/>
      <c r="O19" s="136"/>
      <c r="P19" s="136"/>
      <c r="Q19" s="136" t="s">
        <v>108</v>
      </c>
      <c r="R19" s="136"/>
      <c r="S19" s="136"/>
      <c r="T19" s="136"/>
      <c r="U19" s="136"/>
      <c r="V19" s="136"/>
      <c r="W19" s="138"/>
      <c r="X19" s="128"/>
      <c r="Y19" s="128"/>
      <c r="Z19" s="128"/>
    </row>
    <row r="20" spans="1:26" ht="23.25" customHeight="1" x14ac:dyDescent="0.2">
      <c r="A20" s="23" t="s">
        <v>9</v>
      </c>
      <c r="B20" s="82">
        <v>4791.1090000000004</v>
      </c>
      <c r="C20" s="25">
        <f t="shared" si="0"/>
        <v>9.7000000000662112E-2</v>
      </c>
      <c r="D20" s="24">
        <f t="shared" ref="D20:D42" si="2">IF(C20="","",C20*$D$15)</f>
        <v>1746.000000011918</v>
      </c>
      <c r="E20" s="23"/>
      <c r="F20" s="82">
        <v>1593.885</v>
      </c>
      <c r="G20" s="22">
        <f t="shared" si="1"/>
        <v>3.5000000000081855E-2</v>
      </c>
      <c r="H20" s="24">
        <f t="shared" ref="H20:H42" si="3">IF(G20="","",G20*$H$15)</f>
        <v>630.00000000147338</v>
      </c>
      <c r="I20" s="26">
        <f t="shared" ref="I20:I42" si="4">IF(H20="","",IF(D20="","",IF(AND(H20=0,D20=0),0,H20/D20)))</f>
        <v>0.36082474226642214</v>
      </c>
      <c r="J20" s="23"/>
      <c r="K20" s="83">
        <v>6.4</v>
      </c>
      <c r="L20" s="28"/>
      <c r="M20" s="132" t="s">
        <v>80</v>
      </c>
      <c r="N20" s="136" t="s">
        <v>99</v>
      </c>
      <c r="O20" s="136"/>
      <c r="P20" s="136"/>
      <c r="Q20" s="136" t="s">
        <v>189</v>
      </c>
      <c r="R20" s="136"/>
      <c r="S20" s="136"/>
      <c r="T20" s="136" t="s">
        <v>94</v>
      </c>
      <c r="U20" s="136"/>
      <c r="V20" s="136"/>
      <c r="W20" s="138"/>
      <c r="X20" s="128"/>
      <c r="Y20" s="128"/>
      <c r="Z20" s="128"/>
    </row>
    <row r="21" spans="1:26" ht="23.25" customHeight="1" x14ac:dyDescent="0.2">
      <c r="A21" s="23" t="s">
        <v>10</v>
      </c>
      <c r="B21" s="82">
        <v>4791.2030000000004</v>
      </c>
      <c r="C21" s="25">
        <f t="shared" si="0"/>
        <v>9.4000000000050932E-2</v>
      </c>
      <c r="D21" s="24">
        <f t="shared" si="2"/>
        <v>1692.0000000009168</v>
      </c>
      <c r="E21" s="23"/>
      <c r="F21" s="82">
        <v>1593.9169999999999</v>
      </c>
      <c r="G21" s="22">
        <f t="shared" si="1"/>
        <v>3.1999999999925421E-2</v>
      </c>
      <c r="H21" s="24">
        <f t="shared" si="3"/>
        <v>575.99999999865759</v>
      </c>
      <c r="I21" s="26">
        <f t="shared" si="4"/>
        <v>0.34042553191391578</v>
      </c>
      <c r="J21" s="23"/>
      <c r="K21" s="83">
        <v>6.4</v>
      </c>
      <c r="L21" s="28"/>
      <c r="M21" s="133"/>
      <c r="N21" s="139"/>
      <c r="O21" s="139"/>
      <c r="P21" s="139"/>
      <c r="Q21" s="139"/>
      <c r="R21" s="139"/>
      <c r="S21" s="139"/>
      <c r="T21" s="139"/>
      <c r="U21" s="139"/>
      <c r="V21" s="139"/>
      <c r="W21" s="140"/>
      <c r="X21" s="148"/>
      <c r="Y21" s="148"/>
      <c r="Z21" s="148"/>
    </row>
    <row r="22" spans="1:26" ht="23.25" customHeight="1" x14ac:dyDescent="0.2">
      <c r="A22" s="23" t="s">
        <v>11</v>
      </c>
      <c r="B22" s="82">
        <v>4791.2929999999997</v>
      </c>
      <c r="C22" s="25">
        <f t="shared" si="0"/>
        <v>8.9999999999236024E-2</v>
      </c>
      <c r="D22" s="24">
        <f t="shared" si="2"/>
        <v>1619.9999999862484</v>
      </c>
      <c r="E22" s="23"/>
      <c r="F22" s="82">
        <v>1593.9449999999999</v>
      </c>
      <c r="G22" s="22">
        <f t="shared" si="1"/>
        <v>2.8000000000020009E-2</v>
      </c>
      <c r="H22" s="24">
        <f t="shared" si="3"/>
        <v>504.00000000036016</v>
      </c>
      <c r="I22" s="26">
        <f t="shared" si="4"/>
        <v>0.31111111111397433</v>
      </c>
      <c r="J22" s="23"/>
      <c r="K22" s="83">
        <v>6.4</v>
      </c>
      <c r="L22" s="28"/>
      <c r="M22" s="9"/>
      <c r="N22" s="143"/>
      <c r="O22" s="143"/>
      <c r="P22" s="143"/>
      <c r="Q22" s="143"/>
      <c r="R22" s="143"/>
      <c r="S22" s="143"/>
      <c r="T22" s="143"/>
      <c r="U22" s="143"/>
      <c r="V22" s="143"/>
      <c r="W22" s="126"/>
      <c r="X22" s="127"/>
      <c r="Y22" s="127"/>
      <c r="Z22" s="127"/>
    </row>
    <row r="23" spans="1:26" ht="23.25" customHeight="1" x14ac:dyDescent="0.2">
      <c r="A23" s="23" t="s">
        <v>12</v>
      </c>
      <c r="B23" s="82">
        <v>4791.384</v>
      </c>
      <c r="C23" s="25">
        <f t="shared" si="0"/>
        <v>9.1000000000349246E-2</v>
      </c>
      <c r="D23" s="24">
        <f t="shared" si="2"/>
        <v>1638.0000000062864</v>
      </c>
      <c r="E23" s="23"/>
      <c r="F23" s="82">
        <v>1593.9760000000001</v>
      </c>
      <c r="G23" s="22">
        <f t="shared" si="1"/>
        <v>3.1000000000176442E-2</v>
      </c>
      <c r="H23" s="24">
        <f t="shared" si="3"/>
        <v>558.00000000317596</v>
      </c>
      <c r="I23" s="26">
        <f t="shared" si="4"/>
        <v>0.34065934065997217</v>
      </c>
      <c r="J23" s="23"/>
      <c r="K23" s="83">
        <v>6.4</v>
      </c>
      <c r="L23" s="28"/>
      <c r="M23" s="9"/>
      <c r="N23" s="143"/>
      <c r="O23" s="143"/>
      <c r="P23" s="143"/>
      <c r="Q23" s="143"/>
      <c r="R23" s="143"/>
      <c r="S23" s="143"/>
      <c r="T23" s="143"/>
      <c r="U23" s="143"/>
      <c r="V23" s="143"/>
      <c r="W23" s="126"/>
      <c r="X23" s="127"/>
      <c r="Y23" s="127"/>
      <c r="Z23" s="127"/>
    </row>
    <row r="24" spans="1:26" ht="23.25" customHeight="1" x14ac:dyDescent="0.2">
      <c r="A24" s="23" t="s">
        <v>13</v>
      </c>
      <c r="B24" s="82">
        <v>4791.473</v>
      </c>
      <c r="C24" s="25">
        <f t="shared" si="0"/>
        <v>8.8999999999941792E-2</v>
      </c>
      <c r="D24" s="24">
        <f t="shared" si="2"/>
        <v>1601.9999999989523</v>
      </c>
      <c r="E24" s="23"/>
      <c r="F24" s="82">
        <v>1594.0050000000001</v>
      </c>
      <c r="G24" s="22">
        <f t="shared" si="1"/>
        <v>2.8999999999996362E-2</v>
      </c>
      <c r="H24" s="24">
        <f t="shared" si="3"/>
        <v>521.99999999993452</v>
      </c>
      <c r="I24" s="26">
        <f t="shared" si="4"/>
        <v>0.3258426966293857</v>
      </c>
      <c r="J24" s="23"/>
      <c r="K24" s="83">
        <v>6.4</v>
      </c>
      <c r="L24" s="28"/>
      <c r="M24" s="9"/>
      <c r="N24" s="143"/>
      <c r="O24" s="143"/>
      <c r="P24" s="143"/>
      <c r="Q24" s="143"/>
      <c r="R24" s="143"/>
      <c r="S24" s="143"/>
      <c r="T24" s="143"/>
      <c r="U24" s="143"/>
      <c r="V24" s="143"/>
      <c r="W24" s="126"/>
      <c r="X24" s="127"/>
      <c r="Y24" s="127"/>
      <c r="Z24" s="127"/>
    </row>
    <row r="25" spans="1:26" ht="23.25" customHeight="1" x14ac:dyDescent="0.2">
      <c r="A25" s="23" t="s">
        <v>14</v>
      </c>
      <c r="B25" s="82">
        <v>4791.5609999999997</v>
      </c>
      <c r="C25" s="25">
        <f t="shared" si="0"/>
        <v>8.7999999999738066E-2</v>
      </c>
      <c r="D25" s="24">
        <f t="shared" si="2"/>
        <v>1583.9999999952852</v>
      </c>
      <c r="E25" s="23"/>
      <c r="F25" s="82">
        <v>1594.029</v>
      </c>
      <c r="G25" s="22">
        <f t="shared" si="1"/>
        <v>2.3999999999887223E-2</v>
      </c>
      <c r="H25" s="24">
        <f t="shared" si="3"/>
        <v>431.99999999797001</v>
      </c>
      <c r="I25" s="26">
        <f t="shared" si="4"/>
        <v>0.27272727272680297</v>
      </c>
      <c r="J25" s="23"/>
      <c r="K25" s="83">
        <v>6.4</v>
      </c>
      <c r="L25" s="28"/>
      <c r="M25" s="9"/>
      <c r="N25" s="143"/>
      <c r="O25" s="143"/>
      <c r="P25" s="143"/>
      <c r="Q25" s="143"/>
      <c r="R25" s="143"/>
      <c r="S25" s="143"/>
      <c r="T25" s="143"/>
      <c r="U25" s="143"/>
      <c r="V25" s="143"/>
      <c r="W25" s="126"/>
      <c r="X25" s="127"/>
      <c r="Y25" s="127"/>
      <c r="Z25" s="127"/>
    </row>
    <row r="26" spans="1:26" ht="23.25" customHeight="1" x14ac:dyDescent="0.2">
      <c r="A26" s="23" t="s">
        <v>15</v>
      </c>
      <c r="B26" s="82">
        <v>4791.6530000000002</v>
      </c>
      <c r="C26" s="25">
        <f t="shared" si="0"/>
        <v>9.2000000000552973E-2</v>
      </c>
      <c r="D26" s="24">
        <f t="shared" si="2"/>
        <v>1656.0000000099535</v>
      </c>
      <c r="E26" s="23"/>
      <c r="F26" s="82">
        <v>1594.0509999999999</v>
      </c>
      <c r="G26" s="22">
        <f t="shared" si="1"/>
        <v>2.1999999999934516E-2</v>
      </c>
      <c r="H26" s="24">
        <f t="shared" si="3"/>
        <v>395.99999999882129</v>
      </c>
      <c r="I26" s="26">
        <f t="shared" si="4"/>
        <v>0.23913043478045962</v>
      </c>
      <c r="J26" s="23"/>
      <c r="K26" s="80">
        <v>6.2</v>
      </c>
      <c r="L26" s="28"/>
      <c r="M26" s="9"/>
      <c r="N26" s="143"/>
      <c r="O26" s="143"/>
      <c r="P26" s="143"/>
      <c r="Q26" s="143"/>
      <c r="R26" s="143"/>
      <c r="S26" s="143"/>
      <c r="T26" s="143"/>
      <c r="U26" s="143"/>
      <c r="V26" s="143"/>
      <c r="W26" s="126"/>
      <c r="X26" s="127"/>
      <c r="Y26" s="127"/>
      <c r="Z26" s="127"/>
    </row>
    <row r="27" spans="1:26" ht="23.25" customHeight="1" x14ac:dyDescent="0.2">
      <c r="A27" s="23" t="s">
        <v>16</v>
      </c>
      <c r="B27" s="82">
        <v>4791.7529999999997</v>
      </c>
      <c r="C27" s="25">
        <f t="shared" si="0"/>
        <v>9.9999999999454303E-2</v>
      </c>
      <c r="D27" s="24">
        <f t="shared" si="2"/>
        <v>1799.9999999901775</v>
      </c>
      <c r="E27" s="23"/>
      <c r="F27" s="82">
        <v>1594.076</v>
      </c>
      <c r="G27" s="22">
        <f t="shared" si="1"/>
        <v>2.5000000000090949E-2</v>
      </c>
      <c r="H27" s="24">
        <f t="shared" si="3"/>
        <v>450.00000000163709</v>
      </c>
      <c r="I27" s="26">
        <f t="shared" si="4"/>
        <v>0.25000000000227374</v>
      </c>
      <c r="J27" s="23"/>
      <c r="K27" s="83">
        <v>6.2</v>
      </c>
      <c r="L27" s="28"/>
      <c r="M27" s="9"/>
      <c r="N27" s="143"/>
      <c r="O27" s="143"/>
      <c r="P27" s="143"/>
      <c r="Q27" s="143"/>
      <c r="R27" s="143"/>
      <c r="S27" s="143"/>
      <c r="T27" s="143"/>
      <c r="U27" s="143"/>
      <c r="V27" s="143"/>
      <c r="W27" s="126"/>
      <c r="X27" s="127"/>
      <c r="Y27" s="127"/>
      <c r="Z27" s="127"/>
    </row>
    <row r="28" spans="1:26" ht="23.25" customHeight="1" x14ac:dyDescent="0.2">
      <c r="A28" s="23" t="s">
        <v>17</v>
      </c>
      <c r="B28" s="82">
        <v>4791.857</v>
      </c>
      <c r="C28" s="25">
        <f t="shared" si="0"/>
        <v>0.10400000000026921</v>
      </c>
      <c r="D28" s="24">
        <f t="shared" si="2"/>
        <v>1872.0000000048458</v>
      </c>
      <c r="E28" s="23"/>
      <c r="F28" s="82">
        <v>1594.104</v>
      </c>
      <c r="G28" s="22">
        <f t="shared" si="1"/>
        <v>2.8000000000020009E-2</v>
      </c>
      <c r="H28" s="24">
        <f t="shared" si="3"/>
        <v>504.00000000036016</v>
      </c>
      <c r="I28" s="26">
        <f t="shared" si="4"/>
        <v>0.26923076923026468</v>
      </c>
      <c r="J28" s="23"/>
      <c r="K28" s="83">
        <v>6.2</v>
      </c>
      <c r="L28" s="28"/>
      <c r="M28" s="9"/>
      <c r="N28" s="143"/>
      <c r="O28" s="143"/>
      <c r="P28" s="143"/>
      <c r="Q28" s="143"/>
      <c r="R28" s="143"/>
      <c r="S28" s="143"/>
      <c r="T28" s="143"/>
      <c r="U28" s="143"/>
      <c r="V28" s="143"/>
      <c r="W28" s="126"/>
      <c r="X28" s="127"/>
      <c r="Y28" s="127"/>
      <c r="Z28" s="127"/>
    </row>
    <row r="29" spans="1:26" ht="23.25" customHeight="1" x14ac:dyDescent="0.2">
      <c r="A29" s="23" t="s">
        <v>18</v>
      </c>
      <c r="B29" s="82">
        <v>4791.9480000000003</v>
      </c>
      <c r="C29" s="25">
        <f t="shared" si="0"/>
        <v>9.1000000000349246E-2</v>
      </c>
      <c r="D29" s="24">
        <f t="shared" si="2"/>
        <v>1638.0000000062864</v>
      </c>
      <c r="E29" s="23"/>
      <c r="F29" s="82">
        <v>1594.14</v>
      </c>
      <c r="G29" s="22">
        <f t="shared" si="1"/>
        <v>3.6000000000058208E-2</v>
      </c>
      <c r="H29" s="24">
        <f t="shared" si="3"/>
        <v>648.00000000104774</v>
      </c>
      <c r="I29" s="26">
        <f t="shared" si="4"/>
        <v>0.39560439560351696</v>
      </c>
      <c r="J29" s="23"/>
      <c r="K29" s="83">
        <v>6.2</v>
      </c>
      <c r="L29" s="28"/>
      <c r="M29" s="134" t="s">
        <v>95</v>
      </c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26" ht="23.25" customHeight="1" x14ac:dyDescent="0.2">
      <c r="A30" s="23" t="s">
        <v>19</v>
      </c>
      <c r="B30" s="82">
        <v>4792.027</v>
      </c>
      <c r="C30" s="25">
        <f t="shared" si="0"/>
        <v>7.8999999999723514E-2</v>
      </c>
      <c r="D30" s="24">
        <f t="shared" si="2"/>
        <v>1421.9999999950232</v>
      </c>
      <c r="E30" s="23"/>
      <c r="F30" s="82">
        <v>1594.184</v>
      </c>
      <c r="G30" s="22">
        <f t="shared" si="1"/>
        <v>4.3999999999869033E-2</v>
      </c>
      <c r="H30" s="24">
        <f t="shared" si="3"/>
        <v>791.99999999764259</v>
      </c>
      <c r="I30" s="26">
        <f t="shared" si="4"/>
        <v>0.5569620253167471</v>
      </c>
      <c r="J30" s="23"/>
      <c r="K30" s="83">
        <v>6.2</v>
      </c>
      <c r="L30" s="28"/>
      <c r="M30" s="128" t="s">
        <v>97</v>
      </c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23.25" customHeight="1" x14ac:dyDescent="0.2">
      <c r="A31" s="23" t="s">
        <v>20</v>
      </c>
      <c r="B31" s="82">
        <v>4792.1059999999998</v>
      </c>
      <c r="C31" s="25">
        <f t="shared" si="0"/>
        <v>7.8999999999723514E-2</v>
      </c>
      <c r="D31" s="24">
        <f t="shared" si="2"/>
        <v>1421.9999999950232</v>
      </c>
      <c r="E31" s="23"/>
      <c r="F31" s="82">
        <v>1594.229</v>
      </c>
      <c r="G31" s="22">
        <f t="shared" si="1"/>
        <v>4.500000000007276E-2</v>
      </c>
      <c r="H31" s="24">
        <f t="shared" si="3"/>
        <v>810.00000000130967</v>
      </c>
      <c r="I31" s="26">
        <f t="shared" si="4"/>
        <v>0.56962025316747156</v>
      </c>
      <c r="J31" s="23"/>
      <c r="K31" s="83">
        <v>6.2</v>
      </c>
      <c r="L31" s="28"/>
      <c r="M31" s="141" t="s">
        <v>79</v>
      </c>
      <c r="N31" s="135" t="s">
        <v>98</v>
      </c>
      <c r="O31" s="135"/>
      <c r="P31" s="135" t="s">
        <v>100</v>
      </c>
      <c r="Q31" s="135"/>
      <c r="R31" s="135" t="s">
        <v>93</v>
      </c>
      <c r="S31" s="135"/>
      <c r="T31" s="135" t="s">
        <v>103</v>
      </c>
      <c r="U31" s="135"/>
      <c r="V31" s="135" t="s">
        <v>187</v>
      </c>
      <c r="W31" s="135"/>
      <c r="X31" s="135"/>
      <c r="Y31" s="135" t="s">
        <v>91</v>
      </c>
      <c r="Z31" s="137"/>
    </row>
    <row r="32" spans="1:26" ht="23.25" customHeight="1" x14ac:dyDescent="0.2">
      <c r="A32" s="23" t="s">
        <v>21</v>
      </c>
      <c r="B32" s="82">
        <v>4792.1880000000001</v>
      </c>
      <c r="C32" s="25">
        <f t="shared" si="0"/>
        <v>8.2000000000334694E-2</v>
      </c>
      <c r="D32" s="24">
        <f t="shared" si="2"/>
        <v>1476.0000000060245</v>
      </c>
      <c r="E32" s="23"/>
      <c r="F32" s="82">
        <v>1594.2750000000001</v>
      </c>
      <c r="G32" s="22">
        <f t="shared" si="1"/>
        <v>4.6000000000049113E-2</v>
      </c>
      <c r="H32" s="24">
        <f t="shared" si="3"/>
        <v>828.00000000088403</v>
      </c>
      <c r="I32" s="26">
        <f t="shared" si="4"/>
        <v>0.56097560975440675</v>
      </c>
      <c r="J32" s="23"/>
      <c r="K32" s="83">
        <v>6.2</v>
      </c>
      <c r="L32" s="28"/>
      <c r="M32" s="132"/>
      <c r="N32" s="136"/>
      <c r="O32" s="136"/>
      <c r="P32" s="136" t="s">
        <v>83</v>
      </c>
      <c r="Q32" s="136"/>
      <c r="R32" s="136" t="s">
        <v>102</v>
      </c>
      <c r="S32" s="136"/>
      <c r="T32" s="136" t="s">
        <v>104</v>
      </c>
      <c r="U32" s="136"/>
      <c r="V32" s="136" t="s">
        <v>105</v>
      </c>
      <c r="W32" s="136"/>
      <c r="X32" s="136"/>
      <c r="Y32" s="136"/>
      <c r="Z32" s="138"/>
    </row>
    <row r="33" spans="1:26" ht="23.25" customHeight="1" x14ac:dyDescent="0.2">
      <c r="A33" s="23" t="s">
        <v>22</v>
      </c>
      <c r="B33" s="82">
        <v>4792.2659999999996</v>
      </c>
      <c r="C33" s="25">
        <f t="shared" si="0"/>
        <v>7.7999999999519787E-2</v>
      </c>
      <c r="D33" s="24">
        <f t="shared" si="2"/>
        <v>1403.9999999913562</v>
      </c>
      <c r="E33" s="23"/>
      <c r="F33" s="82">
        <v>1594.3209999999999</v>
      </c>
      <c r="G33" s="22">
        <f t="shared" si="1"/>
        <v>4.5999999999821739E-2</v>
      </c>
      <c r="H33" s="24">
        <f t="shared" si="3"/>
        <v>827.9999999967913</v>
      </c>
      <c r="I33" s="26">
        <f t="shared" si="4"/>
        <v>0.58974358974493513</v>
      </c>
      <c r="J33" s="23"/>
      <c r="K33" s="83">
        <v>6.2</v>
      </c>
      <c r="L33" s="28"/>
      <c r="M33" s="132" t="s">
        <v>80</v>
      </c>
      <c r="N33" s="136" t="s">
        <v>99</v>
      </c>
      <c r="O33" s="136"/>
      <c r="P33" s="136" t="s">
        <v>101</v>
      </c>
      <c r="Q33" s="136"/>
      <c r="R33" s="136" t="s">
        <v>69</v>
      </c>
      <c r="S33" s="136"/>
      <c r="T33" s="136" t="s">
        <v>69</v>
      </c>
      <c r="U33" s="136"/>
      <c r="V33" s="136" t="s">
        <v>106</v>
      </c>
      <c r="W33" s="136"/>
      <c r="X33" s="136"/>
      <c r="Y33" s="136"/>
      <c r="Z33" s="138"/>
    </row>
    <row r="34" spans="1:26" ht="23.25" customHeight="1" x14ac:dyDescent="0.2">
      <c r="A34" s="23" t="s">
        <v>23</v>
      </c>
      <c r="B34" s="82">
        <v>4792.3429999999998</v>
      </c>
      <c r="C34" s="25">
        <f t="shared" si="0"/>
        <v>7.7000000000225555E-2</v>
      </c>
      <c r="D34" s="24">
        <f t="shared" si="2"/>
        <v>1386.00000000406</v>
      </c>
      <c r="E34" s="23"/>
      <c r="F34" s="82">
        <v>1594.364</v>
      </c>
      <c r="G34" s="22">
        <f t="shared" si="1"/>
        <v>4.3000000000120053E-2</v>
      </c>
      <c r="H34" s="24">
        <f t="shared" si="3"/>
        <v>774.00000000216096</v>
      </c>
      <c r="I34" s="26">
        <f t="shared" si="4"/>
        <v>0.55844155844148169</v>
      </c>
      <c r="J34" s="23"/>
      <c r="K34" s="83">
        <v>6.2</v>
      </c>
      <c r="L34" s="28"/>
      <c r="M34" s="133"/>
      <c r="N34" s="139"/>
      <c r="O34" s="139"/>
      <c r="P34" s="139"/>
      <c r="Q34" s="139"/>
      <c r="R34" s="140"/>
      <c r="S34" s="133"/>
      <c r="T34" s="140"/>
      <c r="U34" s="133"/>
      <c r="V34" s="140"/>
      <c r="W34" s="148"/>
      <c r="X34" s="133"/>
      <c r="Y34" s="139"/>
      <c r="Z34" s="140"/>
    </row>
    <row r="35" spans="1:26" ht="23.25" customHeight="1" x14ac:dyDescent="0.2">
      <c r="A35" s="23" t="s">
        <v>24</v>
      </c>
      <c r="B35" s="82">
        <v>4792.4129999999996</v>
      </c>
      <c r="C35" s="25">
        <f t="shared" si="0"/>
        <v>6.9999999999708962E-2</v>
      </c>
      <c r="D35" s="24">
        <f t="shared" si="2"/>
        <v>1259.9999999947613</v>
      </c>
      <c r="E35" s="23"/>
      <c r="F35" s="82">
        <v>1594.4010000000001</v>
      </c>
      <c r="G35" s="22">
        <f t="shared" si="1"/>
        <v>3.7000000000034561E-2</v>
      </c>
      <c r="H35" s="24">
        <f t="shared" si="3"/>
        <v>666.00000000062209</v>
      </c>
      <c r="I35" s="26">
        <f t="shared" si="4"/>
        <v>0.52857142857411998</v>
      </c>
      <c r="J35" s="23"/>
      <c r="K35" s="83">
        <v>6.2</v>
      </c>
      <c r="L35" s="28"/>
      <c r="M35" s="9"/>
      <c r="N35" s="126" t="s">
        <v>165</v>
      </c>
      <c r="O35" s="142"/>
      <c r="P35" s="151">
        <v>0.4</v>
      </c>
      <c r="Q35" s="152"/>
      <c r="R35" s="151">
        <v>2160</v>
      </c>
      <c r="S35" s="152"/>
      <c r="T35" s="143"/>
      <c r="U35" s="143"/>
      <c r="V35" s="143"/>
      <c r="W35" s="143"/>
      <c r="X35" s="143"/>
      <c r="Y35" s="143"/>
      <c r="Z35" s="126"/>
    </row>
    <row r="36" spans="1:26" ht="23.25" customHeight="1" x14ac:dyDescent="0.2">
      <c r="A36" s="23" t="s">
        <v>25</v>
      </c>
      <c r="B36" s="82">
        <v>4792.4759999999997</v>
      </c>
      <c r="C36" s="25">
        <f t="shared" si="0"/>
        <v>6.3000000000101863E-2</v>
      </c>
      <c r="D36" s="24">
        <f t="shared" si="2"/>
        <v>1134.0000000018335</v>
      </c>
      <c r="E36" s="23"/>
      <c r="F36" s="82">
        <v>1594.434</v>
      </c>
      <c r="G36" s="22">
        <f t="shared" si="1"/>
        <v>3.2999999999901775E-2</v>
      </c>
      <c r="H36" s="24">
        <f t="shared" si="3"/>
        <v>593.99999999823194</v>
      </c>
      <c r="I36" s="26">
        <f t="shared" si="4"/>
        <v>0.52380952380711776</v>
      </c>
      <c r="J36" s="23"/>
      <c r="K36" s="80">
        <v>6.3</v>
      </c>
      <c r="L36" s="28"/>
      <c r="M36" s="9"/>
      <c r="N36" s="126" t="s">
        <v>167</v>
      </c>
      <c r="O36" s="142"/>
      <c r="P36" s="146"/>
      <c r="Q36" s="147"/>
      <c r="R36" s="146"/>
      <c r="S36" s="147"/>
      <c r="T36" s="143"/>
      <c r="U36" s="143"/>
      <c r="V36" s="143"/>
      <c r="W36" s="143"/>
      <c r="X36" s="143"/>
      <c r="Y36" s="143"/>
      <c r="Z36" s="126"/>
    </row>
    <row r="37" spans="1:26" ht="23.25" customHeight="1" x14ac:dyDescent="0.2">
      <c r="A37" s="23" t="s">
        <v>26</v>
      </c>
      <c r="B37" s="82">
        <v>4792.5379999999996</v>
      </c>
      <c r="C37" s="25">
        <f t="shared" si="0"/>
        <v>6.1999999999898137E-2</v>
      </c>
      <c r="D37" s="24">
        <f t="shared" si="2"/>
        <v>1115.9999999981665</v>
      </c>
      <c r="E37" s="23"/>
      <c r="F37" s="82">
        <v>1594.4649999999999</v>
      </c>
      <c r="G37" s="22">
        <f t="shared" si="1"/>
        <v>3.0999999999949068E-2</v>
      </c>
      <c r="H37" s="24">
        <f t="shared" si="3"/>
        <v>557.99999999908323</v>
      </c>
      <c r="I37" s="26">
        <f t="shared" si="4"/>
        <v>0.5</v>
      </c>
      <c r="J37" s="23"/>
      <c r="K37" s="83">
        <v>6.3</v>
      </c>
      <c r="L37" s="28"/>
      <c r="M37" s="9"/>
      <c r="N37" s="143" t="s">
        <v>166</v>
      </c>
      <c r="O37" s="143"/>
      <c r="P37" s="153"/>
      <c r="Q37" s="154"/>
      <c r="R37" s="153"/>
      <c r="S37" s="154"/>
      <c r="T37" s="143"/>
      <c r="U37" s="143"/>
      <c r="V37" s="143"/>
      <c r="W37" s="143"/>
      <c r="X37" s="143"/>
      <c r="Y37" s="143"/>
      <c r="Z37" s="126"/>
    </row>
    <row r="38" spans="1:26" ht="23.25" customHeight="1" x14ac:dyDescent="0.2">
      <c r="A38" s="23" t="s">
        <v>27</v>
      </c>
      <c r="B38" s="82">
        <v>4792.598</v>
      </c>
      <c r="C38" s="25">
        <f t="shared" si="0"/>
        <v>6.0000000000400178E-2</v>
      </c>
      <c r="D38" s="24">
        <f t="shared" si="2"/>
        <v>1080.0000000072032</v>
      </c>
      <c r="E38" s="23"/>
      <c r="F38" s="82">
        <v>1594.4949999999999</v>
      </c>
      <c r="G38" s="22">
        <f t="shared" si="1"/>
        <v>2.9999999999972715E-2</v>
      </c>
      <c r="H38" s="24">
        <f t="shared" si="3"/>
        <v>539.99999999950887</v>
      </c>
      <c r="I38" s="26">
        <f t="shared" si="4"/>
        <v>0.49999999999621042</v>
      </c>
      <c r="J38" s="23"/>
      <c r="K38" s="83">
        <v>6.3</v>
      </c>
      <c r="L38" s="28"/>
      <c r="M38" s="9"/>
      <c r="N38" s="143" t="s">
        <v>168</v>
      </c>
      <c r="O38" s="143"/>
      <c r="P38" s="150">
        <v>6</v>
      </c>
      <c r="Q38" s="150"/>
      <c r="R38" s="143">
        <v>870</v>
      </c>
      <c r="S38" s="143"/>
      <c r="T38" s="143"/>
      <c r="U38" s="143"/>
      <c r="V38" s="143"/>
      <c r="W38" s="143"/>
      <c r="X38" s="143"/>
      <c r="Y38" s="143"/>
      <c r="Z38" s="126"/>
    </row>
    <row r="39" spans="1:26" ht="23.25" customHeight="1" x14ac:dyDescent="0.2">
      <c r="A39" s="23" t="s">
        <v>28</v>
      </c>
      <c r="B39" s="82">
        <v>4792.6629999999996</v>
      </c>
      <c r="C39" s="25">
        <f t="shared" si="0"/>
        <v>6.4999999999599822E-2</v>
      </c>
      <c r="D39" s="24">
        <f t="shared" si="2"/>
        <v>1169.9999999927968</v>
      </c>
      <c r="E39" s="23"/>
      <c r="F39" s="82">
        <v>1594.53</v>
      </c>
      <c r="G39" s="22">
        <f t="shared" si="1"/>
        <v>3.5000000000081855E-2</v>
      </c>
      <c r="H39" s="24">
        <f t="shared" si="3"/>
        <v>630.00000000147338</v>
      </c>
      <c r="I39" s="26">
        <f t="shared" si="4"/>
        <v>0.53846153846611289</v>
      </c>
      <c r="J39" s="23"/>
      <c r="K39" s="83">
        <v>6.3</v>
      </c>
      <c r="L39" s="28"/>
      <c r="M39" s="9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26"/>
    </row>
    <row r="40" spans="1:26" ht="23.25" customHeight="1" x14ac:dyDescent="0.2">
      <c r="A40" s="23" t="s">
        <v>29</v>
      </c>
      <c r="B40" s="82">
        <v>4792.7290000000003</v>
      </c>
      <c r="C40" s="25">
        <f t="shared" si="0"/>
        <v>6.6000000000713044E-2</v>
      </c>
      <c r="D40" s="24">
        <f t="shared" si="2"/>
        <v>1188.0000000128348</v>
      </c>
      <c r="E40" s="23"/>
      <c r="F40" s="82">
        <v>1594.5650000000001</v>
      </c>
      <c r="G40" s="22">
        <f t="shared" si="1"/>
        <v>3.5000000000081855E-2</v>
      </c>
      <c r="H40" s="24">
        <f t="shared" si="3"/>
        <v>630.00000000147338</v>
      </c>
      <c r="I40" s="26">
        <f t="shared" si="4"/>
        <v>0.53030303029854131</v>
      </c>
      <c r="J40" s="23"/>
      <c r="K40" s="83">
        <v>6.3</v>
      </c>
      <c r="L40" s="28"/>
      <c r="M40" s="128" t="s">
        <v>109</v>
      </c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</row>
    <row r="41" spans="1:26" ht="23.25" customHeight="1" x14ac:dyDescent="0.2">
      <c r="A41" s="23" t="s">
        <v>30</v>
      </c>
      <c r="B41" s="82">
        <v>4792.7969999999996</v>
      </c>
      <c r="C41" s="25">
        <f t="shared" si="0"/>
        <v>6.7999999999301508E-2</v>
      </c>
      <c r="D41" s="24">
        <f t="shared" si="2"/>
        <v>1223.9999999874271</v>
      </c>
      <c r="E41" s="23"/>
      <c r="F41" s="82">
        <v>1594.604</v>
      </c>
      <c r="G41" s="22">
        <f t="shared" si="1"/>
        <v>3.8999999999987267E-2</v>
      </c>
      <c r="H41" s="24">
        <f t="shared" si="3"/>
        <v>701.99999999977081</v>
      </c>
      <c r="I41" s="26">
        <f t="shared" si="4"/>
        <v>0.57352941177040995</v>
      </c>
      <c r="J41" s="23"/>
      <c r="K41" s="83">
        <v>6.3</v>
      </c>
      <c r="L41" s="28"/>
      <c r="M41" s="141" t="s">
        <v>79</v>
      </c>
      <c r="N41" s="135" t="s">
        <v>98</v>
      </c>
      <c r="O41" s="135"/>
      <c r="P41" s="135" t="s">
        <v>93</v>
      </c>
      <c r="Q41" s="135"/>
      <c r="R41" s="135"/>
      <c r="S41" s="135" t="s">
        <v>111</v>
      </c>
      <c r="T41" s="135" t="s">
        <v>81</v>
      </c>
      <c r="U41" s="135"/>
      <c r="V41" s="135"/>
      <c r="W41" s="135"/>
      <c r="X41" s="135" t="s">
        <v>93</v>
      </c>
      <c r="Y41" s="135"/>
      <c r="Z41" s="137"/>
    </row>
    <row r="42" spans="1:26" ht="23.25" customHeight="1" x14ac:dyDescent="0.2">
      <c r="A42" s="23" t="s">
        <v>31</v>
      </c>
      <c r="B42" s="82">
        <v>4792.8649999999998</v>
      </c>
      <c r="C42" s="25">
        <f t="shared" si="0"/>
        <v>6.8000000000211003E-2</v>
      </c>
      <c r="D42" s="24">
        <f t="shared" si="2"/>
        <v>1224.000000003798</v>
      </c>
      <c r="E42" s="23"/>
      <c r="F42" s="82">
        <v>1594.644</v>
      </c>
      <c r="G42" s="22">
        <f t="shared" si="1"/>
        <v>3.999999999996362E-2</v>
      </c>
      <c r="H42" s="24">
        <f t="shared" si="3"/>
        <v>719.99999999934516</v>
      </c>
      <c r="I42" s="26">
        <f t="shared" si="4"/>
        <v>0.58823529411528674</v>
      </c>
      <c r="J42" s="23"/>
      <c r="K42" s="83">
        <v>6.3</v>
      </c>
      <c r="L42" s="28"/>
      <c r="M42" s="132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8"/>
    </row>
    <row r="43" spans="1:26" ht="22.5" customHeight="1" x14ac:dyDescent="0.2">
      <c r="A43" s="115" t="s">
        <v>70</v>
      </c>
      <c r="B43" s="115"/>
      <c r="C43" s="115"/>
      <c r="D43" s="24">
        <f>SUM(D18:D42)</f>
        <v>35099.999999996726</v>
      </c>
      <c r="E43" s="23"/>
      <c r="F43" s="29"/>
      <c r="G43" s="23"/>
      <c r="H43" s="24">
        <f>SUM(H18:H42)</f>
        <v>14939.99999999869</v>
      </c>
      <c r="I43" s="26">
        <f>IF(AND(H43=0,D43=0),0,H43/D43)</f>
        <v>0.42564102564102801</v>
      </c>
      <c r="J43" s="23"/>
      <c r="K43" s="23"/>
      <c r="L43" s="28"/>
      <c r="M43" s="132" t="s">
        <v>80</v>
      </c>
      <c r="N43" s="136" t="s">
        <v>99</v>
      </c>
      <c r="O43" s="136"/>
      <c r="P43" s="136" t="s">
        <v>110</v>
      </c>
      <c r="Q43" s="136"/>
      <c r="R43" s="136"/>
      <c r="S43" s="136"/>
      <c r="T43" s="136"/>
      <c r="U43" s="136"/>
      <c r="V43" s="136"/>
      <c r="W43" s="136"/>
      <c r="X43" s="136" t="s">
        <v>110</v>
      </c>
      <c r="Y43" s="136"/>
      <c r="Z43" s="138"/>
    </row>
    <row r="44" spans="1:26" ht="22.5" customHeight="1" x14ac:dyDescent="0.2">
      <c r="A44" s="121" t="s">
        <v>71</v>
      </c>
      <c r="B44" s="121"/>
      <c r="C44" s="121"/>
      <c r="D44" s="30"/>
      <c r="E44" s="30"/>
      <c r="F44" s="31"/>
      <c r="G44" s="30"/>
      <c r="H44" s="30"/>
      <c r="I44" s="30"/>
      <c r="J44" s="30"/>
      <c r="K44" s="30"/>
      <c r="L44" s="28"/>
      <c r="M44" s="133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</row>
    <row r="45" spans="1:26" ht="22.5" customHeight="1" x14ac:dyDescent="0.2">
      <c r="A45" s="32"/>
      <c r="B45" s="33"/>
      <c r="C45" s="33"/>
      <c r="D45" s="33"/>
      <c r="E45" s="33"/>
      <c r="F45" s="32"/>
      <c r="G45" s="32"/>
      <c r="H45" s="32"/>
      <c r="I45" s="33"/>
      <c r="J45" s="34"/>
      <c r="K45" s="34"/>
      <c r="L45" s="34"/>
      <c r="M45" s="9"/>
      <c r="N45" s="126"/>
      <c r="O45" s="142"/>
      <c r="P45" s="126"/>
      <c r="Q45" s="127"/>
      <c r="R45" s="142"/>
      <c r="S45" s="7"/>
      <c r="T45" s="126"/>
      <c r="U45" s="127"/>
      <c r="V45" s="127"/>
      <c r="W45" s="142"/>
      <c r="X45" s="126"/>
      <c r="Y45" s="127"/>
      <c r="Z45" s="127"/>
    </row>
    <row r="46" spans="1:26" ht="22.5" customHeight="1" x14ac:dyDescent="0.2">
      <c r="A46" s="88" t="s">
        <v>72</v>
      </c>
      <c r="B46" s="88"/>
      <c r="C46" s="88"/>
      <c r="D46" s="88"/>
      <c r="E46" s="88"/>
      <c r="F46" s="88"/>
      <c r="G46" s="122" t="s">
        <v>73</v>
      </c>
      <c r="H46" s="122"/>
      <c r="I46" s="122"/>
      <c r="J46" s="122"/>
      <c r="K46" s="122"/>
      <c r="L46" s="122"/>
      <c r="M46" s="9"/>
      <c r="N46" s="126"/>
      <c r="O46" s="142"/>
      <c r="P46" s="126"/>
      <c r="Q46" s="127"/>
      <c r="R46" s="142"/>
      <c r="S46" s="7"/>
      <c r="T46" s="126"/>
      <c r="U46" s="127"/>
      <c r="V46" s="127"/>
      <c r="W46" s="142"/>
      <c r="X46" s="126"/>
      <c r="Y46" s="127"/>
      <c r="Z46" s="127"/>
    </row>
    <row r="47" spans="1:26" ht="22.5" customHeight="1" x14ac:dyDescent="0.2">
      <c r="A47" s="85" t="s">
        <v>386</v>
      </c>
      <c r="B47" s="85"/>
      <c r="C47" s="85"/>
      <c r="D47" s="88" t="s">
        <v>74</v>
      </c>
      <c r="E47" s="88"/>
      <c r="F47" s="88"/>
      <c r="G47" s="33"/>
      <c r="H47" s="33"/>
      <c r="I47" s="33"/>
      <c r="J47" s="33"/>
      <c r="K47" s="33"/>
      <c r="L47" s="33"/>
      <c r="M47" s="9"/>
      <c r="N47" s="126"/>
      <c r="O47" s="142"/>
      <c r="P47" s="126"/>
      <c r="Q47" s="127"/>
      <c r="R47" s="142"/>
      <c r="S47" s="7"/>
      <c r="T47" s="126"/>
      <c r="U47" s="127"/>
      <c r="V47" s="127"/>
      <c r="W47" s="142"/>
      <c r="X47" s="126"/>
      <c r="Y47" s="127"/>
      <c r="Z47" s="127"/>
    </row>
    <row r="48" spans="1:26" ht="22.5" customHeight="1" x14ac:dyDescent="0.2">
      <c r="A48" s="89" t="s">
        <v>75</v>
      </c>
      <c r="B48" s="89"/>
      <c r="C48" s="89"/>
      <c r="D48" s="87" t="s">
        <v>76</v>
      </c>
      <c r="E48" s="87"/>
      <c r="F48" s="87"/>
      <c r="G48" s="32"/>
      <c r="H48" s="32"/>
      <c r="I48" s="32"/>
      <c r="J48" s="32"/>
      <c r="K48" s="32"/>
      <c r="L48" s="32"/>
    </row>
    <row r="49" spans="1:23" ht="22.5" customHeight="1" x14ac:dyDescent="0.2">
      <c r="A49" s="85" t="s">
        <v>385</v>
      </c>
      <c r="B49" s="85"/>
      <c r="C49" s="85"/>
      <c r="D49" s="88" t="s">
        <v>74</v>
      </c>
      <c r="E49" s="88"/>
      <c r="F49" s="88"/>
      <c r="G49" s="32"/>
      <c r="H49" s="88" t="s">
        <v>191</v>
      </c>
      <c r="I49" s="88"/>
      <c r="J49" s="88"/>
      <c r="K49" s="88" t="s">
        <v>77</v>
      </c>
      <c r="L49" s="88"/>
      <c r="N49" s="91" t="s">
        <v>150</v>
      </c>
      <c r="O49" s="91"/>
      <c r="P49" s="91"/>
      <c r="Q49" s="90" t="s">
        <v>382</v>
      </c>
      <c r="R49" s="90"/>
      <c r="S49" s="90"/>
      <c r="T49" s="90"/>
      <c r="U49" s="90"/>
      <c r="V49" s="90"/>
      <c r="W49" s="1"/>
    </row>
    <row r="50" spans="1:23" ht="22.15" customHeight="1" x14ac:dyDescent="0.2">
      <c r="A50" s="89" t="s">
        <v>75</v>
      </c>
      <c r="B50" s="89"/>
      <c r="C50" s="89"/>
      <c r="D50" s="87" t="s">
        <v>76</v>
      </c>
      <c r="E50" s="87"/>
      <c r="F50" s="87"/>
      <c r="G50" s="37"/>
      <c r="H50" s="87" t="s">
        <v>75</v>
      </c>
      <c r="I50" s="87"/>
      <c r="J50" s="87"/>
      <c r="K50" s="87" t="s">
        <v>76</v>
      </c>
      <c r="L50" s="87"/>
      <c r="S50" s="86" t="s">
        <v>76</v>
      </c>
      <c r="T50" s="86"/>
    </row>
    <row r="51" spans="1:23" ht="22.15" customHeight="1" x14ac:dyDescent="0.2">
      <c r="A51" s="85" t="s">
        <v>381</v>
      </c>
      <c r="B51" s="85"/>
      <c r="C51" s="85"/>
      <c r="D51" s="88" t="s">
        <v>74</v>
      </c>
      <c r="E51" s="88"/>
      <c r="F51" s="88"/>
      <c r="G51" s="32"/>
      <c r="H51" s="92"/>
      <c r="I51" s="92"/>
      <c r="J51" s="92"/>
      <c r="K51" s="93"/>
      <c r="L51" s="93"/>
      <c r="S51" s="86"/>
      <c r="T51" s="86"/>
    </row>
    <row r="52" spans="1:23" ht="20.100000000000001" customHeight="1" x14ac:dyDescent="0.2">
      <c r="A52" s="87" t="s">
        <v>75</v>
      </c>
      <c r="B52" s="87"/>
      <c r="C52" s="87"/>
      <c r="D52" s="86" t="s">
        <v>76</v>
      </c>
      <c r="E52" s="86"/>
      <c r="F52" s="86"/>
    </row>
    <row r="53" spans="1:23" ht="20.100000000000001" customHeight="1" x14ac:dyDescent="0.2">
      <c r="C53" s="1"/>
      <c r="D53" s="1"/>
      <c r="E53" s="1"/>
      <c r="F53" s="1"/>
      <c r="G53" s="1"/>
      <c r="H53" s="1"/>
    </row>
  </sheetData>
  <mergeCells count="257">
    <mergeCell ref="P46:R46"/>
    <mergeCell ref="P47:R47"/>
    <mergeCell ref="X43:Z44"/>
    <mergeCell ref="X45:Z45"/>
    <mergeCell ref="X46:Z46"/>
    <mergeCell ref="X47:Z47"/>
    <mergeCell ref="I1:L2"/>
    <mergeCell ref="I5:L6"/>
    <mergeCell ref="M43:M44"/>
    <mergeCell ref="N47:O47"/>
    <mergeCell ref="T45:W45"/>
    <mergeCell ref="T46:W46"/>
    <mergeCell ref="T47:W47"/>
    <mergeCell ref="N43:O44"/>
    <mergeCell ref="P43:R44"/>
    <mergeCell ref="P45:R45"/>
    <mergeCell ref="N39:O39"/>
    <mergeCell ref="P39:Q39"/>
    <mergeCell ref="N41:O42"/>
    <mergeCell ref="P41:R42"/>
    <mergeCell ref="M40:Z40"/>
    <mergeCell ref="M41:M42"/>
    <mergeCell ref="N45:O45"/>
    <mergeCell ref="N46:O46"/>
    <mergeCell ref="V38:X38"/>
    <mergeCell ref="Y38:Z38"/>
    <mergeCell ref="X41:Z42"/>
    <mergeCell ref="N38:O38"/>
    <mergeCell ref="P38:Q38"/>
    <mergeCell ref="R38:S38"/>
    <mergeCell ref="T38:U38"/>
    <mergeCell ref="P35:Q37"/>
    <mergeCell ref="R35:S37"/>
    <mergeCell ref="R39:S39"/>
    <mergeCell ref="T39:U39"/>
    <mergeCell ref="V39:X39"/>
    <mergeCell ref="Y39:Z39"/>
    <mergeCell ref="S41:S44"/>
    <mergeCell ref="T41:W44"/>
    <mergeCell ref="N37:O37"/>
    <mergeCell ref="T37:U37"/>
    <mergeCell ref="V37:X37"/>
    <mergeCell ref="Y37:Z37"/>
    <mergeCell ref="T33:U33"/>
    <mergeCell ref="R31:S31"/>
    <mergeCell ref="R32:S32"/>
    <mergeCell ref="V15:W15"/>
    <mergeCell ref="N14:O14"/>
    <mergeCell ref="N15:O15"/>
    <mergeCell ref="X13:Z13"/>
    <mergeCell ref="Y35:Z35"/>
    <mergeCell ref="N36:O36"/>
    <mergeCell ref="T36:U36"/>
    <mergeCell ref="V36:X36"/>
    <mergeCell ref="Y36:Z36"/>
    <mergeCell ref="T34:U34"/>
    <mergeCell ref="V34:X34"/>
    <mergeCell ref="N35:O35"/>
    <mergeCell ref="T35:U35"/>
    <mergeCell ref="V35:X35"/>
    <mergeCell ref="W26:Z26"/>
    <mergeCell ref="N27:P27"/>
    <mergeCell ref="Q27:S27"/>
    <mergeCell ref="T27:V27"/>
    <mergeCell ref="W27:Z27"/>
    <mergeCell ref="N26:P26"/>
    <mergeCell ref="T24:V24"/>
    <mergeCell ref="N31:O32"/>
    <mergeCell ref="M18:M19"/>
    <mergeCell ref="N16:O16"/>
    <mergeCell ref="T25:V25"/>
    <mergeCell ref="W25:Z25"/>
    <mergeCell ref="N24:P24"/>
    <mergeCell ref="Q24:S24"/>
    <mergeCell ref="X14:Z14"/>
    <mergeCell ref="X15:Z15"/>
    <mergeCell ref="X16:Z16"/>
    <mergeCell ref="T28:V28"/>
    <mergeCell ref="W28:Z28"/>
    <mergeCell ref="T23:V23"/>
    <mergeCell ref="W24:Z24"/>
    <mergeCell ref="N25:P25"/>
    <mergeCell ref="Q25:S25"/>
    <mergeCell ref="W22:Z22"/>
    <mergeCell ref="R16:S16"/>
    <mergeCell ref="Q19:S19"/>
    <mergeCell ref="V16:W16"/>
    <mergeCell ref="X9:Z9"/>
    <mergeCell ref="X10:Z10"/>
    <mergeCell ref="X11:Z11"/>
    <mergeCell ref="X12:Z12"/>
    <mergeCell ref="R34:S34"/>
    <mergeCell ref="T16:U16"/>
    <mergeCell ref="N28:P28"/>
    <mergeCell ref="Q28:S28"/>
    <mergeCell ref="P16:Q16"/>
    <mergeCell ref="M17:Z17"/>
    <mergeCell ref="W18:Z21"/>
    <mergeCell ref="Q26:S26"/>
    <mergeCell ref="T26:V26"/>
    <mergeCell ref="T18:V19"/>
    <mergeCell ref="T22:V22"/>
    <mergeCell ref="Q18:S18"/>
    <mergeCell ref="N33:O34"/>
    <mergeCell ref="P31:Q31"/>
    <mergeCell ref="P32:Q32"/>
    <mergeCell ref="P33:Q33"/>
    <mergeCell ref="P34:Q34"/>
    <mergeCell ref="N20:P21"/>
    <mergeCell ref="W23:Z23"/>
    <mergeCell ref="N23:P23"/>
    <mergeCell ref="T11:U11"/>
    <mergeCell ref="T12:U12"/>
    <mergeCell ref="T13:U13"/>
    <mergeCell ref="R14:S14"/>
    <mergeCell ref="V11:W11"/>
    <mergeCell ref="Q22:S22"/>
    <mergeCell ref="T20:V21"/>
    <mergeCell ref="Q20:S20"/>
    <mergeCell ref="Q21:S21"/>
    <mergeCell ref="V12:W12"/>
    <mergeCell ref="V13:W13"/>
    <mergeCell ref="T14:U14"/>
    <mergeCell ref="V14:W14"/>
    <mergeCell ref="P12:Q12"/>
    <mergeCell ref="R11:S11"/>
    <mergeCell ref="R12:S12"/>
    <mergeCell ref="R13:S13"/>
    <mergeCell ref="R15:S15"/>
    <mergeCell ref="T15:U15"/>
    <mergeCell ref="P13:Q13"/>
    <mergeCell ref="V8:W8"/>
    <mergeCell ref="V9:W9"/>
    <mergeCell ref="V10:W10"/>
    <mergeCell ref="T8:U8"/>
    <mergeCell ref="T9:U9"/>
    <mergeCell ref="T10:U10"/>
    <mergeCell ref="P5:Q6"/>
    <mergeCell ref="P8:Q8"/>
    <mergeCell ref="P9:Q9"/>
    <mergeCell ref="P10:Q10"/>
    <mergeCell ref="V7:W7"/>
    <mergeCell ref="M1:Z1"/>
    <mergeCell ref="M2:Z2"/>
    <mergeCell ref="X3:Z6"/>
    <mergeCell ref="M5:M6"/>
    <mergeCell ref="M3:M4"/>
    <mergeCell ref="X7:Z7"/>
    <mergeCell ref="P3:Q4"/>
    <mergeCell ref="R3:S3"/>
    <mergeCell ref="R4:S4"/>
    <mergeCell ref="R5:S5"/>
    <mergeCell ref="R6:S6"/>
    <mergeCell ref="V3:W3"/>
    <mergeCell ref="V4:W4"/>
    <mergeCell ref="V5:W5"/>
    <mergeCell ref="V6:W6"/>
    <mergeCell ref="T6:U6"/>
    <mergeCell ref="R7:S7"/>
    <mergeCell ref="P7:Q7"/>
    <mergeCell ref="N3:O6"/>
    <mergeCell ref="T3:U3"/>
    <mergeCell ref="T4:U4"/>
    <mergeCell ref="T5:U5"/>
    <mergeCell ref="T7:U7"/>
    <mergeCell ref="N12:O12"/>
    <mergeCell ref="N13:O13"/>
    <mergeCell ref="P11:Q11"/>
    <mergeCell ref="N7:O7"/>
    <mergeCell ref="N8:O8"/>
    <mergeCell ref="N9:O9"/>
    <mergeCell ref="P15:Q15"/>
    <mergeCell ref="P14:Q14"/>
    <mergeCell ref="Q23:S23"/>
    <mergeCell ref="R8:S8"/>
    <mergeCell ref="R9:S9"/>
    <mergeCell ref="R10:S10"/>
    <mergeCell ref="N18:P19"/>
    <mergeCell ref="N22:P22"/>
    <mergeCell ref="X8:Z8"/>
    <mergeCell ref="H49:J49"/>
    <mergeCell ref="K49:L49"/>
    <mergeCell ref="A7:L7"/>
    <mergeCell ref="F13:G13"/>
    <mergeCell ref="I11:L11"/>
    <mergeCell ref="B14:C14"/>
    <mergeCell ref="D14:E14"/>
    <mergeCell ref="A8:L8"/>
    <mergeCell ref="A47:C47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M20:M21"/>
    <mergeCell ref="M31:M32"/>
    <mergeCell ref="N10:O10"/>
    <mergeCell ref="N11:O11"/>
    <mergeCell ref="A1:F1"/>
    <mergeCell ref="A2:F2"/>
    <mergeCell ref="A3:F3"/>
    <mergeCell ref="A4:F4"/>
    <mergeCell ref="A43:C43"/>
    <mergeCell ref="A46:F46"/>
    <mergeCell ref="A12:L12"/>
    <mergeCell ref="G3:H4"/>
    <mergeCell ref="I3:L4"/>
    <mergeCell ref="A11:D11"/>
    <mergeCell ref="G1:H2"/>
    <mergeCell ref="J16:J17"/>
    <mergeCell ref="K16:K17"/>
    <mergeCell ref="A9:L9"/>
    <mergeCell ref="A44:C44"/>
    <mergeCell ref="G46:L46"/>
    <mergeCell ref="J15:K15"/>
    <mergeCell ref="E11:H11"/>
    <mergeCell ref="A10:D10"/>
    <mergeCell ref="E10:G10"/>
    <mergeCell ref="D47:F47"/>
    <mergeCell ref="F14:G14"/>
    <mergeCell ref="F15:G15"/>
    <mergeCell ref="I13:I17"/>
    <mergeCell ref="J13:K13"/>
    <mergeCell ref="J14:K14"/>
    <mergeCell ref="A5:F5"/>
    <mergeCell ref="A6:F6"/>
    <mergeCell ref="H10:L10"/>
    <mergeCell ref="G5:H6"/>
    <mergeCell ref="A13:A17"/>
    <mergeCell ref="E16:E17"/>
    <mergeCell ref="B15:C15"/>
    <mergeCell ref="D15:E15"/>
    <mergeCell ref="B13:C13"/>
    <mergeCell ref="D13:E13"/>
    <mergeCell ref="A51:C51"/>
    <mergeCell ref="S50:T50"/>
    <mergeCell ref="A52:C52"/>
    <mergeCell ref="D52:F52"/>
    <mergeCell ref="D51:F51"/>
    <mergeCell ref="D48:F48"/>
    <mergeCell ref="A50:C50"/>
    <mergeCell ref="Q49:V49"/>
    <mergeCell ref="N49:P49"/>
    <mergeCell ref="H51:J51"/>
    <mergeCell ref="K51:L51"/>
    <mergeCell ref="D49:F49"/>
    <mergeCell ref="D50:F50"/>
    <mergeCell ref="H50:J50"/>
    <mergeCell ref="K50:L50"/>
    <mergeCell ref="A49:C49"/>
    <mergeCell ref="S51:T51"/>
    <mergeCell ref="A48:C48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3" orientation="portrait" horizontalDpi="180" verticalDpi="180" r:id="rId1"/>
  <headerFooter alignWithMargins="0"/>
  <colBreaks count="1" manualBreakCount="1">
    <brk id="12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X51"/>
  <sheetViews>
    <sheetView view="pageBreakPreview" topLeftCell="A13" zoomScale="75" zoomScaleNormal="100" workbookViewId="0">
      <selection activeCell="S39" sqref="S39:X39"/>
    </sheetView>
  </sheetViews>
  <sheetFormatPr defaultRowHeight="18.75" x14ac:dyDescent="0.2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85546875" style="2" customWidth="1"/>
    <col min="20" max="21" width="12.7109375" style="2" customWidth="1"/>
    <col min="22" max="22" width="13.28515625" style="2" customWidth="1"/>
    <col min="23" max="23" width="14.7109375" style="2" customWidth="1"/>
    <col min="24" max="28" width="10.28515625" style="2" customWidth="1"/>
    <col min="29" max="16384" width="9.140625" style="2"/>
  </cols>
  <sheetData>
    <row r="1" spans="1:23" ht="26.25" x14ac:dyDescent="0.2">
      <c r="A1" s="103" t="s">
        <v>161</v>
      </c>
      <c r="B1" s="103"/>
      <c r="C1" s="103"/>
      <c r="D1" s="103"/>
      <c r="E1" s="103"/>
      <c r="F1" s="107" t="s">
        <v>154</v>
      </c>
      <c r="G1" s="107"/>
      <c r="H1" s="107"/>
      <c r="I1" s="103" t="s">
        <v>163</v>
      </c>
      <c r="J1" s="103"/>
      <c r="K1" s="103"/>
      <c r="L1" s="103"/>
      <c r="M1" s="141" t="s">
        <v>115</v>
      </c>
      <c r="N1" s="135" t="s">
        <v>116</v>
      </c>
      <c r="O1" s="135"/>
      <c r="P1" s="135"/>
      <c r="Q1" s="135"/>
      <c r="R1" s="195" t="s">
        <v>117</v>
      </c>
      <c r="S1" s="195"/>
      <c r="T1" s="195"/>
      <c r="U1" s="195" t="s">
        <v>118</v>
      </c>
      <c r="V1" s="195"/>
      <c r="W1" s="144"/>
    </row>
    <row r="2" spans="1:23" ht="18.75" customHeight="1" x14ac:dyDescent="0.2">
      <c r="A2" s="105" t="s">
        <v>45</v>
      </c>
      <c r="B2" s="105"/>
      <c r="C2" s="105"/>
      <c r="D2" s="105"/>
      <c r="E2" s="105"/>
      <c r="F2" s="107"/>
      <c r="G2" s="107"/>
      <c r="H2" s="107"/>
      <c r="I2" s="103"/>
      <c r="J2" s="103"/>
      <c r="K2" s="103"/>
      <c r="L2" s="103"/>
      <c r="M2" s="132"/>
      <c r="N2" s="136"/>
      <c r="O2" s="136"/>
      <c r="P2" s="136"/>
      <c r="Q2" s="136"/>
      <c r="R2" s="136" t="s">
        <v>119</v>
      </c>
      <c r="S2" s="136" t="s">
        <v>120</v>
      </c>
      <c r="T2" s="136"/>
      <c r="U2" s="136" t="s">
        <v>119</v>
      </c>
      <c r="V2" s="136" t="s">
        <v>120</v>
      </c>
      <c r="W2" s="138"/>
    </row>
    <row r="3" spans="1:23" ht="21.75" customHeight="1" x14ac:dyDescent="0.2">
      <c r="A3" s="103" t="s">
        <v>162</v>
      </c>
      <c r="B3" s="103"/>
      <c r="C3" s="103"/>
      <c r="D3" s="103"/>
      <c r="E3" s="103"/>
      <c r="F3" s="107" t="s">
        <v>155</v>
      </c>
      <c r="G3" s="107"/>
      <c r="H3" s="107"/>
      <c r="I3" s="103" t="s">
        <v>234</v>
      </c>
      <c r="J3" s="103"/>
      <c r="K3" s="103"/>
      <c r="L3" s="103"/>
      <c r="M3" s="133"/>
      <c r="N3" s="139"/>
      <c r="O3" s="139"/>
      <c r="P3" s="139"/>
      <c r="Q3" s="139"/>
      <c r="R3" s="139"/>
      <c r="S3" s="139" t="s">
        <v>121</v>
      </c>
      <c r="T3" s="139"/>
      <c r="U3" s="139"/>
      <c r="V3" s="139" t="s">
        <v>121</v>
      </c>
      <c r="W3" s="140"/>
    </row>
    <row r="4" spans="1:23" ht="29.25" customHeight="1" x14ac:dyDescent="0.2">
      <c r="A4" s="105" t="s">
        <v>46</v>
      </c>
      <c r="B4" s="105"/>
      <c r="C4" s="105"/>
      <c r="D4" s="105"/>
      <c r="E4" s="105"/>
      <c r="F4" s="107"/>
      <c r="G4" s="107"/>
      <c r="H4" s="107"/>
      <c r="I4" s="103"/>
      <c r="J4" s="103"/>
      <c r="K4" s="103"/>
      <c r="L4" s="103"/>
      <c r="M4" s="9"/>
      <c r="N4" s="199" t="s">
        <v>122</v>
      </c>
      <c r="O4" s="199"/>
      <c r="P4" s="199"/>
      <c r="Q4" s="199"/>
      <c r="R4" s="7"/>
      <c r="S4" s="8"/>
      <c r="T4" s="9"/>
      <c r="U4" s="7"/>
      <c r="V4" s="8"/>
      <c r="W4" s="18"/>
    </row>
    <row r="5" spans="1:23" ht="18" customHeight="1" x14ac:dyDescent="0.2">
      <c r="A5" s="190" t="s">
        <v>183</v>
      </c>
      <c r="B5" s="190"/>
      <c r="C5" s="190"/>
      <c r="D5" s="190"/>
      <c r="E5" s="190"/>
      <c r="F5" s="107" t="s">
        <v>156</v>
      </c>
      <c r="G5" s="107"/>
      <c r="H5" s="107"/>
      <c r="I5" s="103" t="s">
        <v>257</v>
      </c>
      <c r="J5" s="103"/>
      <c r="K5" s="103"/>
      <c r="L5" s="103"/>
      <c r="M5" s="9"/>
      <c r="N5" s="200" t="s">
        <v>123</v>
      </c>
      <c r="O5" s="200"/>
      <c r="P5" s="200"/>
      <c r="Q5" s="200"/>
      <c r="R5" s="7"/>
      <c r="S5" s="8"/>
      <c r="T5" s="9"/>
      <c r="U5" s="7"/>
      <c r="V5" s="8"/>
      <c r="W5" s="18"/>
    </row>
    <row r="6" spans="1:23" x14ac:dyDescent="0.2">
      <c r="A6" s="105" t="s">
        <v>47</v>
      </c>
      <c r="B6" s="105"/>
      <c r="C6" s="105"/>
      <c r="D6" s="105"/>
      <c r="E6" s="105"/>
      <c r="F6" s="107"/>
      <c r="G6" s="107"/>
      <c r="H6" s="107"/>
      <c r="I6" s="103"/>
      <c r="J6" s="103"/>
      <c r="K6" s="103"/>
      <c r="L6" s="103"/>
      <c r="M6" s="9"/>
      <c r="N6" s="200" t="s">
        <v>124</v>
      </c>
      <c r="O6" s="200"/>
      <c r="P6" s="200"/>
      <c r="Q6" s="200"/>
      <c r="R6" s="7"/>
      <c r="S6" s="8"/>
      <c r="T6" s="9"/>
      <c r="U6" s="7"/>
      <c r="V6" s="8"/>
      <c r="W6" s="18"/>
    </row>
    <row r="7" spans="1:23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9"/>
      <c r="N7" s="202" t="s">
        <v>125</v>
      </c>
      <c r="O7" s="202"/>
      <c r="P7" s="202"/>
      <c r="Q7" s="202"/>
      <c r="R7" s="7"/>
      <c r="S7" s="8"/>
      <c r="T7" s="9"/>
      <c r="U7" s="7"/>
      <c r="V7" s="8"/>
      <c r="W7" s="18"/>
    </row>
    <row r="8" spans="1:23" ht="22.5" x14ac:dyDescent="0.2">
      <c r="A8" s="131" t="s">
        <v>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9"/>
      <c r="N8" s="200" t="s">
        <v>126</v>
      </c>
      <c r="O8" s="200"/>
      <c r="P8" s="200"/>
      <c r="Q8" s="200"/>
      <c r="R8" s="7"/>
      <c r="S8" s="8"/>
      <c r="T8" s="9"/>
      <c r="U8" s="7"/>
      <c r="V8" s="8"/>
      <c r="W8" s="18"/>
    </row>
    <row r="9" spans="1:23" ht="18.75" customHeight="1" x14ac:dyDescent="0.2">
      <c r="A9" s="198" t="s">
        <v>152</v>
      </c>
      <c r="B9" s="198"/>
      <c r="C9" s="198"/>
      <c r="D9" s="198"/>
      <c r="E9" s="198"/>
      <c r="F9" s="125" t="s">
        <v>378</v>
      </c>
      <c r="G9" s="125"/>
      <c r="H9" s="125"/>
      <c r="I9" s="106" t="s">
        <v>379</v>
      </c>
      <c r="J9" s="106"/>
      <c r="K9" s="106"/>
      <c r="L9" s="106"/>
      <c r="M9" s="106"/>
      <c r="N9" s="200" t="s">
        <v>127</v>
      </c>
      <c r="O9" s="200"/>
      <c r="P9" s="200"/>
      <c r="Q9" s="200"/>
      <c r="R9" s="7"/>
      <c r="S9" s="8"/>
      <c r="T9" s="9"/>
      <c r="U9" s="7"/>
      <c r="V9" s="8"/>
      <c r="W9" s="18"/>
    </row>
    <row r="10" spans="1:23" ht="19.5" customHeight="1" x14ac:dyDescent="0.2">
      <c r="A10" s="198" t="s">
        <v>151</v>
      </c>
      <c r="B10" s="198"/>
      <c r="C10" s="125" t="s">
        <v>256</v>
      </c>
      <c r="D10" s="125"/>
      <c r="E10" s="125"/>
      <c r="F10" s="125"/>
      <c r="G10" s="125"/>
      <c r="H10" s="125"/>
      <c r="I10" s="3"/>
      <c r="J10" s="3"/>
      <c r="K10" s="3"/>
      <c r="L10" s="3"/>
      <c r="M10" s="9"/>
      <c r="N10" s="202" t="s">
        <v>128</v>
      </c>
      <c r="O10" s="202"/>
      <c r="P10" s="202"/>
      <c r="Q10" s="202"/>
      <c r="R10" s="7"/>
      <c r="S10" s="8"/>
      <c r="T10" s="9"/>
      <c r="U10" s="7"/>
      <c r="V10" s="8"/>
      <c r="W10" s="18"/>
    </row>
    <row r="11" spans="1:23" x14ac:dyDescent="0.2">
      <c r="A11" s="187" t="s">
        <v>1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9"/>
      <c r="N11" s="203" t="s">
        <v>129</v>
      </c>
      <c r="O11" s="203"/>
      <c r="P11" s="203"/>
      <c r="Q11" s="203"/>
      <c r="R11" s="7"/>
      <c r="S11" s="8"/>
      <c r="T11" s="9"/>
      <c r="U11" s="7"/>
      <c r="V11" s="8"/>
      <c r="W11" s="18"/>
    </row>
    <row r="12" spans="1:23" ht="20.100000000000001" customHeight="1" x14ac:dyDescent="0.2">
      <c r="A12" s="194" t="s">
        <v>2</v>
      </c>
      <c r="B12" s="195" t="s">
        <v>36</v>
      </c>
      <c r="C12" s="195"/>
      <c r="D12" s="195"/>
      <c r="E12" s="195"/>
      <c r="F12" s="195" t="s">
        <v>5</v>
      </c>
      <c r="G12" s="195"/>
      <c r="H12" s="137" t="s">
        <v>34</v>
      </c>
      <c r="I12" s="149"/>
      <c r="J12" s="149"/>
      <c r="K12" s="149"/>
      <c r="L12" s="149"/>
      <c r="N12" s="1"/>
      <c r="O12" s="1"/>
      <c r="P12" s="1"/>
      <c r="Q12" s="1"/>
    </row>
    <row r="13" spans="1:23" ht="20.100000000000001" customHeight="1" x14ac:dyDescent="0.2">
      <c r="A13" s="194"/>
      <c r="B13" s="195" t="s">
        <v>3</v>
      </c>
      <c r="C13" s="195"/>
      <c r="D13" s="195" t="s">
        <v>4</v>
      </c>
      <c r="E13" s="195"/>
      <c r="F13" s="195"/>
      <c r="G13" s="195"/>
      <c r="H13" s="140" t="s">
        <v>35</v>
      </c>
      <c r="I13" s="148"/>
      <c r="J13" s="148"/>
      <c r="K13" s="148"/>
      <c r="L13" s="148"/>
    </row>
    <row r="14" spans="1:23" ht="20.100000000000001" customHeight="1" x14ac:dyDescent="0.2">
      <c r="A14" s="5" t="s">
        <v>6</v>
      </c>
      <c r="B14" s="7"/>
      <c r="C14" s="5"/>
      <c r="D14" s="126"/>
      <c r="E14" s="142"/>
      <c r="F14" s="188" t="str">
        <f t="shared" ref="F14:F40" si="0">IF(OR(B14="",D14=""),"",IF(ISERROR(D14/B14),IF(D14=0,0,""),D14/B14))</f>
        <v/>
      </c>
      <c r="G14" s="205"/>
      <c r="H14" s="126"/>
      <c r="I14" s="127"/>
      <c r="J14" s="127"/>
      <c r="K14" s="127"/>
      <c r="L14" s="127"/>
      <c r="M14" s="194" t="s">
        <v>115</v>
      </c>
      <c r="N14" s="195" t="s">
        <v>116</v>
      </c>
      <c r="O14" s="195"/>
      <c r="P14" s="195"/>
      <c r="Q14" s="195"/>
      <c r="R14" s="195" t="s">
        <v>117</v>
      </c>
      <c r="S14" s="195"/>
      <c r="T14" s="195"/>
      <c r="U14" s="195" t="s">
        <v>130</v>
      </c>
      <c r="V14" s="195" t="s">
        <v>69</v>
      </c>
      <c r="W14" s="144" t="s">
        <v>131</v>
      </c>
    </row>
    <row r="15" spans="1:23" ht="20.100000000000001" customHeight="1" x14ac:dyDescent="0.2">
      <c r="A15" s="5" t="s">
        <v>7</v>
      </c>
      <c r="B15" s="5"/>
      <c r="C15" s="5"/>
      <c r="D15" s="144"/>
      <c r="E15" s="194"/>
      <c r="F15" s="188" t="str">
        <f t="shared" si="0"/>
        <v/>
      </c>
      <c r="G15" s="205"/>
      <c r="H15" s="126"/>
      <c r="I15" s="127"/>
      <c r="J15" s="127"/>
      <c r="K15" s="127"/>
      <c r="L15" s="127"/>
      <c r="M15" s="194"/>
      <c r="N15" s="195"/>
      <c r="O15" s="195"/>
      <c r="P15" s="195"/>
      <c r="Q15" s="195"/>
      <c r="R15" s="204" t="s">
        <v>130</v>
      </c>
      <c r="S15" s="195" t="s">
        <v>69</v>
      </c>
      <c r="T15" s="195" t="s">
        <v>131</v>
      </c>
      <c r="U15" s="195"/>
      <c r="V15" s="195"/>
      <c r="W15" s="144"/>
    </row>
    <row r="16" spans="1:23" ht="20.100000000000001" customHeight="1" x14ac:dyDescent="0.2">
      <c r="A16" s="5" t="s">
        <v>8</v>
      </c>
      <c r="B16" s="21">
        <f>'Ячейка 36'!D19+'Ячейка 37'!D19</f>
        <v>2483.9999999985594</v>
      </c>
      <c r="C16" s="21"/>
      <c r="D16" s="191">
        <f>'Ячейка 36'!H19+'Ячейка 37'!H19</f>
        <v>1692.0000000009168</v>
      </c>
      <c r="E16" s="192"/>
      <c r="F16" s="188">
        <f t="shared" si="0"/>
        <v>0.68115942029061916</v>
      </c>
      <c r="G16" s="205"/>
      <c r="H16" s="126"/>
      <c r="I16" s="127"/>
      <c r="J16" s="127"/>
      <c r="K16" s="127"/>
      <c r="L16" s="127"/>
      <c r="M16" s="194"/>
      <c r="N16" s="195"/>
      <c r="O16" s="195"/>
      <c r="P16" s="195"/>
      <c r="Q16" s="195"/>
      <c r="R16" s="204"/>
      <c r="S16" s="195"/>
      <c r="T16" s="195"/>
      <c r="U16" s="195"/>
      <c r="V16" s="195"/>
      <c r="W16" s="144"/>
    </row>
    <row r="17" spans="1:23" ht="20.100000000000001" customHeight="1" x14ac:dyDescent="0.2">
      <c r="A17" s="5" t="s">
        <v>9</v>
      </c>
      <c r="B17" s="21">
        <f>'Ячейка 36'!D20+'Ячейка 37'!D20</f>
        <v>2448.0000000075961</v>
      </c>
      <c r="C17" s="21"/>
      <c r="D17" s="191">
        <f>'Ячейка 36'!H20+'Ячейка 37'!H20</f>
        <v>1619.9999999944339</v>
      </c>
      <c r="E17" s="192"/>
      <c r="F17" s="188">
        <f t="shared" si="0"/>
        <v>0.66176470587802572</v>
      </c>
      <c r="G17" s="205"/>
      <c r="H17" s="126"/>
      <c r="I17" s="127"/>
      <c r="J17" s="127"/>
      <c r="K17" s="127"/>
      <c r="L17" s="127"/>
      <c r="M17" s="194"/>
      <c r="N17" s="195"/>
      <c r="O17" s="195"/>
      <c r="P17" s="195"/>
      <c r="Q17" s="195"/>
      <c r="R17" s="204"/>
      <c r="S17" s="195"/>
      <c r="T17" s="195"/>
      <c r="U17" s="195"/>
      <c r="V17" s="195"/>
      <c r="W17" s="144"/>
    </row>
    <row r="18" spans="1:23" ht="20.100000000000001" customHeight="1" x14ac:dyDescent="0.2">
      <c r="A18" s="5" t="s">
        <v>10</v>
      </c>
      <c r="B18" s="21">
        <f>'Ячейка 36'!D21+'Ячейка 37'!D21</f>
        <v>2411.999999983891</v>
      </c>
      <c r="C18" s="21"/>
      <c r="D18" s="191">
        <f>'Ячейка 36'!H21+'Ячейка 37'!H21</f>
        <v>1656.0000000017681</v>
      </c>
      <c r="E18" s="192"/>
      <c r="F18" s="188">
        <f t="shared" si="0"/>
        <v>0.68656716418442287</v>
      </c>
      <c r="G18" s="205"/>
      <c r="H18" s="126"/>
      <c r="I18" s="127"/>
      <c r="J18" s="127"/>
      <c r="K18" s="127"/>
      <c r="L18" s="127"/>
      <c r="M18" s="194"/>
      <c r="N18" s="195"/>
      <c r="O18" s="195"/>
      <c r="P18" s="195"/>
      <c r="Q18" s="195"/>
      <c r="R18" s="204"/>
      <c r="S18" s="195"/>
      <c r="T18" s="195"/>
      <c r="U18" s="195"/>
      <c r="V18" s="195"/>
      <c r="W18" s="144"/>
    </row>
    <row r="19" spans="1:23" ht="20.100000000000001" customHeight="1" x14ac:dyDescent="0.2">
      <c r="A19" s="5" t="s">
        <v>11</v>
      </c>
      <c r="B19" s="21">
        <f>'Ячейка 36'!D22+'Ячейка 37'!D22</f>
        <v>2412.0000000002619</v>
      </c>
      <c r="C19" s="21"/>
      <c r="D19" s="191">
        <f>'Ячейка 36'!H22+'Ячейка 37'!H22</f>
        <v>1656.0000000017681</v>
      </c>
      <c r="E19" s="192"/>
      <c r="F19" s="188">
        <f t="shared" si="0"/>
        <v>0.68656716417976293</v>
      </c>
      <c r="G19" s="205"/>
      <c r="H19" s="126"/>
      <c r="I19" s="127"/>
      <c r="J19" s="127"/>
      <c r="K19" s="127"/>
      <c r="L19" s="127"/>
      <c r="M19" s="9"/>
      <c r="N19" s="199" t="s">
        <v>132</v>
      </c>
      <c r="O19" s="199"/>
      <c r="P19" s="199"/>
      <c r="Q19" s="199"/>
      <c r="R19" s="7"/>
      <c r="S19" s="7"/>
      <c r="T19" s="7"/>
      <c r="U19" s="7"/>
      <c r="V19" s="7"/>
      <c r="W19" s="8"/>
    </row>
    <row r="20" spans="1:23" ht="20.100000000000001" customHeight="1" x14ac:dyDescent="0.2">
      <c r="A20" s="5" t="s">
        <v>12</v>
      </c>
      <c r="B20" s="21">
        <f>'Ячейка 36'!D23+'Ячейка 37'!D23</f>
        <v>2340.0000000019645</v>
      </c>
      <c r="C20" s="21"/>
      <c r="D20" s="191">
        <f>'Ячейка 36'!H23+'Ячейка 37'!H23</f>
        <v>1656.0000000017681</v>
      </c>
      <c r="E20" s="192"/>
      <c r="F20" s="188">
        <f t="shared" si="0"/>
        <v>0.70769230769246916</v>
      </c>
      <c r="G20" s="205"/>
      <c r="H20" s="126"/>
      <c r="I20" s="127"/>
      <c r="J20" s="127"/>
      <c r="K20" s="127"/>
      <c r="L20" s="127"/>
      <c r="M20" s="9"/>
      <c r="N20" s="200" t="s">
        <v>133</v>
      </c>
      <c r="O20" s="200"/>
      <c r="P20" s="200"/>
      <c r="Q20" s="200"/>
      <c r="R20" s="7"/>
      <c r="S20" s="7"/>
      <c r="T20" s="7"/>
      <c r="U20" s="7"/>
      <c r="V20" s="7"/>
      <c r="W20" s="8"/>
    </row>
    <row r="21" spans="1:23" ht="20.100000000000001" customHeight="1" x14ac:dyDescent="0.2">
      <c r="A21" s="5" t="s">
        <v>13</v>
      </c>
      <c r="B21" s="21">
        <f>'Ячейка 36'!D24+'Ячейка 37'!D24</f>
        <v>2376.0000000092987</v>
      </c>
      <c r="C21" s="21"/>
      <c r="D21" s="191">
        <f>'Ячейка 36'!H24+'Ячейка 37'!H24</f>
        <v>1655.9999999935826</v>
      </c>
      <c r="E21" s="192"/>
      <c r="F21" s="188">
        <f t="shared" si="0"/>
        <v>0.69696969696426836</v>
      </c>
      <c r="G21" s="205"/>
      <c r="H21" s="126"/>
      <c r="I21" s="127"/>
      <c r="J21" s="127"/>
      <c r="K21" s="127"/>
      <c r="L21" s="127"/>
      <c r="M21" s="9"/>
      <c r="N21" s="201" t="s">
        <v>134</v>
      </c>
      <c r="O21" s="201"/>
      <c r="P21" s="201"/>
      <c r="Q21" s="201"/>
      <c r="R21" s="7"/>
      <c r="S21" s="7"/>
      <c r="T21" s="7"/>
      <c r="U21" s="7"/>
      <c r="V21" s="7"/>
      <c r="W21" s="8"/>
    </row>
    <row r="22" spans="1:23" ht="20.100000000000001" customHeight="1" x14ac:dyDescent="0.2">
      <c r="A22" s="5" t="s">
        <v>14</v>
      </c>
      <c r="B22" s="21">
        <f>'Ячейка 36'!D25+'Ячейка 37'!D25</f>
        <v>2411.999999983891</v>
      </c>
      <c r="C22" s="21"/>
      <c r="D22" s="191">
        <f>'Ячейка 36'!H25+'Ячейка 37'!H25</f>
        <v>1620.0000000026193</v>
      </c>
      <c r="E22" s="192"/>
      <c r="F22" s="188">
        <f t="shared" si="0"/>
        <v>0.67164179105034771</v>
      </c>
      <c r="G22" s="205"/>
      <c r="H22" s="126"/>
      <c r="I22" s="127"/>
      <c r="J22" s="127"/>
      <c r="K22" s="127"/>
      <c r="L22" s="127"/>
    </row>
    <row r="23" spans="1:23" ht="20.100000000000001" customHeight="1" x14ac:dyDescent="0.2">
      <c r="A23" s="5" t="s">
        <v>15</v>
      </c>
      <c r="B23" s="21">
        <f>'Ячейка 36'!D26+'Ячейка 37'!D26</f>
        <v>2412.0000000002619</v>
      </c>
      <c r="C23" s="21"/>
      <c r="D23" s="191">
        <f>'Ячейка 36'!H26+'Ячейка 37'!H26</f>
        <v>1620.0000000026193</v>
      </c>
      <c r="E23" s="192"/>
      <c r="F23" s="188">
        <f t="shared" si="0"/>
        <v>0.67164179104578914</v>
      </c>
      <c r="G23" s="205"/>
      <c r="H23" s="126"/>
      <c r="I23" s="127"/>
      <c r="J23" s="127"/>
      <c r="K23" s="127"/>
      <c r="L23" s="127"/>
    </row>
    <row r="24" spans="1:23" ht="20.100000000000001" customHeight="1" x14ac:dyDescent="0.2">
      <c r="A24" s="5" t="s">
        <v>16</v>
      </c>
      <c r="B24" s="21">
        <f>'Ячейка 36'!D27+'Ячейка 37'!D27</f>
        <v>2412.0000000002619</v>
      </c>
      <c r="C24" s="21"/>
      <c r="D24" s="191">
        <f>'Ячейка 36'!H27+'Ячейка 37'!H27</f>
        <v>1511.9999999969878</v>
      </c>
      <c r="E24" s="192"/>
      <c r="F24" s="188">
        <f t="shared" si="0"/>
        <v>0.62686567164047413</v>
      </c>
      <c r="G24" s="205"/>
      <c r="H24" s="126"/>
      <c r="I24" s="127"/>
      <c r="J24" s="127"/>
      <c r="K24" s="127"/>
      <c r="L24" s="127"/>
      <c r="N24" s="134" t="s">
        <v>135</v>
      </c>
      <c r="O24" s="134"/>
      <c r="P24" s="134"/>
      <c r="Q24" s="134"/>
      <c r="R24" s="134"/>
      <c r="S24" s="134"/>
      <c r="T24" s="134"/>
      <c r="U24" s="134"/>
      <c r="V24" s="134"/>
    </row>
    <row r="25" spans="1:23" ht="20.100000000000001" customHeight="1" x14ac:dyDescent="0.2">
      <c r="A25" s="5" t="s">
        <v>17</v>
      </c>
      <c r="B25" s="21">
        <f>'Ячейка 36'!D28+'Ячейка 37'!D28</f>
        <v>2376.0000000092987</v>
      </c>
      <c r="C25" s="21"/>
      <c r="D25" s="191">
        <f>'Ячейка 36'!H28+'Ячейка 37'!H28</f>
        <v>1512.0000000051732</v>
      </c>
      <c r="E25" s="192"/>
      <c r="F25" s="188">
        <f t="shared" si="0"/>
        <v>0.63636363636332316</v>
      </c>
      <c r="G25" s="205"/>
      <c r="H25" s="126"/>
      <c r="I25" s="127"/>
      <c r="J25" s="127"/>
      <c r="K25" s="127"/>
      <c r="L25" s="127"/>
      <c r="N25" s="17" t="s">
        <v>136</v>
      </c>
      <c r="O25" s="134" t="s">
        <v>137</v>
      </c>
      <c r="P25" s="134"/>
      <c r="Q25" s="134"/>
      <c r="R25" s="134"/>
      <c r="S25" s="134"/>
      <c r="T25" s="134"/>
      <c r="U25" s="134"/>
      <c r="V25" s="134"/>
    </row>
    <row r="26" spans="1:23" ht="20.100000000000001" customHeight="1" x14ac:dyDescent="0.2">
      <c r="A26" s="5" t="s">
        <v>18</v>
      </c>
      <c r="B26" s="21">
        <f>'Ячейка 36'!D29+'Ячейка 37'!D29</f>
        <v>2483.9999999985594</v>
      </c>
      <c r="C26" s="21"/>
      <c r="D26" s="191">
        <f>'Ячейка 36'!H29+'Ячейка 37'!H29</f>
        <v>1583.9999999952852</v>
      </c>
      <c r="E26" s="192"/>
      <c r="F26" s="188">
        <f t="shared" si="0"/>
        <v>0.63768115941876158</v>
      </c>
      <c r="G26" s="205"/>
      <c r="H26" s="126"/>
      <c r="I26" s="127"/>
      <c r="J26" s="127"/>
      <c r="K26" s="127"/>
      <c r="L26" s="127"/>
      <c r="N26" s="17" t="s">
        <v>138</v>
      </c>
      <c r="O26" s="134" t="s">
        <v>188</v>
      </c>
      <c r="P26" s="134"/>
      <c r="Q26" s="134"/>
      <c r="R26" s="134"/>
      <c r="S26" s="134"/>
      <c r="T26" s="134"/>
      <c r="U26" s="134"/>
      <c r="V26" s="134"/>
    </row>
    <row r="27" spans="1:23" ht="20.100000000000001" customHeight="1" x14ac:dyDescent="0.2">
      <c r="A27" s="5" t="s">
        <v>19</v>
      </c>
      <c r="B27" s="21">
        <f>'Ячейка 36'!D30+'Ячейка 37'!D30</f>
        <v>2519.9999999895226</v>
      </c>
      <c r="C27" s="21"/>
      <c r="D27" s="191">
        <f>'Ячейка 36'!H30+'Ячейка 37'!H30</f>
        <v>1656.0000000017681</v>
      </c>
      <c r="E27" s="192"/>
      <c r="F27" s="188">
        <f t="shared" si="0"/>
        <v>0.65714285714629095</v>
      </c>
      <c r="G27" s="205"/>
      <c r="H27" s="126"/>
      <c r="I27" s="127"/>
      <c r="J27" s="127"/>
      <c r="K27" s="127"/>
      <c r="L27" s="127"/>
      <c r="N27" s="17" t="s">
        <v>139</v>
      </c>
      <c r="O27" s="134" t="s">
        <v>140</v>
      </c>
      <c r="P27" s="134"/>
      <c r="Q27" s="134"/>
      <c r="R27" s="134"/>
      <c r="S27" s="134"/>
      <c r="T27" s="134"/>
      <c r="U27" s="134"/>
      <c r="V27" s="134"/>
    </row>
    <row r="28" spans="1:23" ht="20.100000000000001" customHeight="1" x14ac:dyDescent="0.2">
      <c r="A28" s="5" t="s">
        <v>20</v>
      </c>
      <c r="B28" s="21">
        <f>'Ячейка 36'!D31+'Ячейка 37'!D31</f>
        <v>2555.9999999968568</v>
      </c>
      <c r="C28" s="21"/>
      <c r="D28" s="191">
        <f>'Ячейка 36'!H31+'Ячейка 37'!H31</f>
        <v>1620.0000000026193</v>
      </c>
      <c r="E28" s="192"/>
      <c r="F28" s="188">
        <f t="shared" si="0"/>
        <v>0.63380281690321261</v>
      </c>
      <c r="G28" s="205"/>
      <c r="H28" s="126"/>
      <c r="I28" s="127"/>
      <c r="J28" s="127"/>
      <c r="K28" s="127"/>
      <c r="L28" s="127"/>
      <c r="N28" s="17"/>
      <c r="O28" s="134" t="s">
        <v>141</v>
      </c>
      <c r="P28" s="134"/>
      <c r="Q28" s="134"/>
      <c r="R28" s="134"/>
      <c r="S28" s="134"/>
      <c r="T28" s="134"/>
      <c r="U28" s="134"/>
      <c r="V28" s="134"/>
    </row>
    <row r="29" spans="1:23" ht="20.100000000000001" customHeight="1" x14ac:dyDescent="0.2">
      <c r="A29" s="5" t="s">
        <v>21</v>
      </c>
      <c r="B29" s="21">
        <f>'Ячейка 36'!D32+'Ячейка 37'!D32</f>
        <v>2520.0000000058935</v>
      </c>
      <c r="C29" s="21"/>
      <c r="D29" s="191">
        <f>'Ячейка 36'!H32+'Ячейка 37'!H32</f>
        <v>1619.9999999944339</v>
      </c>
      <c r="E29" s="192"/>
      <c r="F29" s="188">
        <f t="shared" si="0"/>
        <v>0.64285714285343065</v>
      </c>
      <c r="G29" s="205"/>
      <c r="H29" s="126"/>
      <c r="I29" s="127"/>
      <c r="J29" s="127"/>
      <c r="K29" s="127"/>
      <c r="L29" s="127"/>
      <c r="N29" s="17"/>
      <c r="O29" s="134" t="s">
        <v>142</v>
      </c>
      <c r="P29" s="134"/>
      <c r="Q29" s="134"/>
      <c r="R29" s="134"/>
      <c r="S29" s="134"/>
      <c r="T29" s="134"/>
      <c r="U29" s="134"/>
      <c r="V29" s="134"/>
    </row>
    <row r="30" spans="1:23" ht="20.100000000000001" customHeight="1" x14ac:dyDescent="0.2">
      <c r="A30" s="5" t="s">
        <v>22</v>
      </c>
      <c r="B30" s="21">
        <f>'Ячейка 36'!D33+'Ячейка 37'!D33</f>
        <v>2376.0000000092987</v>
      </c>
      <c r="C30" s="21"/>
      <c r="D30" s="191">
        <f>'Ячейка 36'!H33+'Ячейка 37'!H33</f>
        <v>1620.0000000108048</v>
      </c>
      <c r="E30" s="192"/>
      <c r="F30" s="188">
        <f t="shared" si="0"/>
        <v>0.68181818182006093</v>
      </c>
      <c r="G30" s="205"/>
      <c r="H30" s="126"/>
      <c r="I30" s="127"/>
      <c r="J30" s="127"/>
      <c r="K30" s="127"/>
      <c r="L30" s="127"/>
      <c r="N30" s="17" t="s">
        <v>143</v>
      </c>
      <c r="O30" s="134" t="s">
        <v>144</v>
      </c>
      <c r="P30" s="134"/>
      <c r="Q30" s="134"/>
      <c r="R30" s="134"/>
      <c r="S30" s="134"/>
      <c r="T30" s="134"/>
      <c r="U30" s="134"/>
      <c r="V30" s="134"/>
    </row>
    <row r="31" spans="1:23" ht="20.100000000000001" customHeight="1" x14ac:dyDescent="0.2">
      <c r="A31" s="5" t="s">
        <v>23</v>
      </c>
      <c r="B31" s="21">
        <f>'Ячейка 36'!D34+'Ячейка 37'!D34</f>
        <v>2303.9999999946303</v>
      </c>
      <c r="C31" s="21"/>
      <c r="D31" s="191">
        <f>'Ячейка 36'!H34+'Ячейка 37'!H34</f>
        <v>1619.9999999944339</v>
      </c>
      <c r="E31" s="192"/>
      <c r="F31" s="188">
        <f t="shared" si="0"/>
        <v>0.70312499999922284</v>
      </c>
      <c r="G31" s="205"/>
      <c r="H31" s="126"/>
      <c r="I31" s="127"/>
      <c r="J31" s="127"/>
      <c r="K31" s="127"/>
      <c r="L31" s="127"/>
      <c r="N31" s="17"/>
      <c r="O31" s="134" t="s">
        <v>145</v>
      </c>
      <c r="P31" s="134"/>
      <c r="Q31" s="134"/>
      <c r="R31" s="134"/>
      <c r="S31" s="134"/>
      <c r="T31" s="134"/>
      <c r="U31" s="134"/>
      <c r="V31" s="134"/>
    </row>
    <row r="32" spans="1:23" ht="20.100000000000001" customHeight="1" x14ac:dyDescent="0.2">
      <c r="A32" s="5" t="s">
        <v>24</v>
      </c>
      <c r="B32" s="21">
        <f>'Ячейка 36'!D35+'Ячейка 37'!D35</f>
        <v>2268.0000000036671</v>
      </c>
      <c r="C32" s="21"/>
      <c r="D32" s="191">
        <f>'Ячейка 36'!H35+'Ячейка 37'!H35</f>
        <v>1584.0000000034706</v>
      </c>
      <c r="E32" s="192"/>
      <c r="F32" s="188">
        <f t="shared" si="0"/>
        <v>0.69841269841309939</v>
      </c>
      <c r="G32" s="205"/>
      <c r="H32" s="126"/>
      <c r="I32" s="127"/>
      <c r="J32" s="127"/>
      <c r="K32" s="127"/>
      <c r="L32" s="127"/>
      <c r="N32" s="17" t="s">
        <v>146</v>
      </c>
      <c r="O32" s="134" t="s">
        <v>147</v>
      </c>
      <c r="P32" s="134"/>
      <c r="Q32" s="134"/>
      <c r="R32" s="134"/>
      <c r="S32" s="134"/>
      <c r="T32" s="134"/>
      <c r="U32" s="134"/>
      <c r="V32" s="134"/>
    </row>
    <row r="33" spans="1:24" ht="20.100000000000001" customHeight="1" x14ac:dyDescent="0.2">
      <c r="A33" s="5" t="s">
        <v>25</v>
      </c>
      <c r="B33" s="21">
        <f>'Ячейка 36'!D36+'Ячейка 37'!D36</f>
        <v>2303.9999999946303</v>
      </c>
      <c r="C33" s="21"/>
      <c r="D33" s="191">
        <f>'Ячейка 36'!H36+'Ячейка 37'!H36</f>
        <v>1619.9999999944339</v>
      </c>
      <c r="E33" s="192"/>
      <c r="F33" s="188">
        <f t="shared" si="0"/>
        <v>0.70312499999922284</v>
      </c>
      <c r="G33" s="205"/>
      <c r="H33" s="126"/>
      <c r="I33" s="127"/>
      <c r="J33" s="127"/>
      <c r="K33" s="127"/>
      <c r="L33" s="127"/>
      <c r="N33" s="17" t="s">
        <v>148</v>
      </c>
      <c r="O33" s="134" t="s">
        <v>149</v>
      </c>
      <c r="P33" s="134"/>
      <c r="Q33" s="134"/>
      <c r="R33" s="134"/>
      <c r="S33" s="134"/>
      <c r="T33" s="134"/>
      <c r="U33" s="134"/>
      <c r="V33" s="134"/>
    </row>
    <row r="34" spans="1:24" ht="20.100000000000001" customHeight="1" x14ac:dyDescent="0.2">
      <c r="A34" s="5" t="s">
        <v>26</v>
      </c>
      <c r="B34" s="21">
        <f>'Ячейка 36'!D37+'Ячейка 37'!D37</f>
        <v>2303.9999999946303</v>
      </c>
      <c r="C34" s="21"/>
      <c r="D34" s="191">
        <f>'Ячейка 36'!H37+'Ячейка 37'!H37</f>
        <v>1620.0000000026193</v>
      </c>
      <c r="E34" s="192"/>
      <c r="F34" s="188">
        <f t="shared" si="0"/>
        <v>0.70312500000277556</v>
      </c>
      <c r="G34" s="205"/>
      <c r="H34" s="126"/>
      <c r="I34" s="127"/>
      <c r="J34" s="127"/>
      <c r="K34" s="127"/>
      <c r="L34" s="127"/>
    </row>
    <row r="35" spans="1:24" ht="20.100000000000001" customHeight="1" x14ac:dyDescent="0.2">
      <c r="A35" s="5" t="s">
        <v>27</v>
      </c>
      <c r="B35" s="21">
        <f>'Ячейка 36'!D38+'Ячейка 37'!D38</f>
        <v>2376.0000000256696</v>
      </c>
      <c r="C35" s="21"/>
      <c r="D35" s="191">
        <f>'Ячейка 36'!H38+'Ячейка 37'!H38</f>
        <v>1656.0000000017681</v>
      </c>
      <c r="E35" s="192"/>
      <c r="F35" s="188">
        <f t="shared" si="0"/>
        <v>0.69696969696291122</v>
      </c>
      <c r="G35" s="205"/>
      <c r="H35" s="126"/>
      <c r="I35" s="127"/>
      <c r="J35" s="127"/>
      <c r="K35" s="127"/>
      <c r="L35" s="127"/>
    </row>
    <row r="36" spans="1:24" ht="20.100000000000001" customHeight="1" x14ac:dyDescent="0.2">
      <c r="A36" s="5" t="s">
        <v>28</v>
      </c>
      <c r="B36" s="21">
        <f>'Ячейка 36'!D39+'Ячейка 37'!D39</f>
        <v>2339.9999999855936</v>
      </c>
      <c r="C36" s="21"/>
      <c r="D36" s="191">
        <f>'Ячейка 36'!H39+'Ячейка 37'!H39</f>
        <v>1656.0000000017681</v>
      </c>
      <c r="E36" s="192"/>
      <c r="F36" s="188">
        <f t="shared" si="0"/>
        <v>0.7076923076974202</v>
      </c>
      <c r="G36" s="205"/>
      <c r="H36" s="126"/>
      <c r="I36" s="127"/>
      <c r="J36" s="127"/>
      <c r="K36" s="127"/>
      <c r="L36" s="127"/>
    </row>
    <row r="37" spans="1:24" ht="20.100000000000001" customHeight="1" x14ac:dyDescent="0.2">
      <c r="A37" s="5" t="s">
        <v>29</v>
      </c>
      <c r="B37" s="21">
        <f>'Ячейка 36'!D40+'Ячейка 37'!D40</f>
        <v>2304.0000000110012</v>
      </c>
      <c r="C37" s="21"/>
      <c r="D37" s="191">
        <f>'Ячейка 36'!H40+'Ячейка 37'!H40</f>
        <v>1619.9999999944339</v>
      </c>
      <c r="E37" s="192"/>
      <c r="F37" s="188">
        <f t="shared" si="0"/>
        <v>0.70312499999422684</v>
      </c>
      <c r="G37" s="205"/>
      <c r="H37" s="126"/>
      <c r="I37" s="127"/>
      <c r="J37" s="127"/>
      <c r="K37" s="127"/>
      <c r="L37" s="127"/>
    </row>
    <row r="38" spans="1:24" ht="20.100000000000001" customHeight="1" x14ac:dyDescent="0.2">
      <c r="A38" s="5" t="s">
        <v>30</v>
      </c>
      <c r="B38" s="21">
        <f>'Ячейка 36'!D41+'Ячейка 37'!D41</f>
        <v>2195.9999999889988</v>
      </c>
      <c r="C38" s="21"/>
      <c r="D38" s="191">
        <f>'Ячейка 36'!H41+'Ячейка 37'!H41</f>
        <v>1656.0000000017681</v>
      </c>
      <c r="E38" s="192"/>
      <c r="F38" s="188">
        <f t="shared" si="0"/>
        <v>0.75409836066032065</v>
      </c>
      <c r="G38" s="205"/>
      <c r="H38" s="126"/>
      <c r="I38" s="127"/>
      <c r="J38" s="127"/>
      <c r="K38" s="127"/>
      <c r="L38" s="127"/>
    </row>
    <row r="39" spans="1:24" ht="20.100000000000001" customHeight="1" x14ac:dyDescent="0.2">
      <c r="A39" s="5" t="s">
        <v>31</v>
      </c>
      <c r="B39" s="21">
        <f>'Ячейка 36'!D42+'Ячейка 37'!D42</f>
        <v>2196.0000000053697</v>
      </c>
      <c r="C39" s="21"/>
      <c r="D39" s="191">
        <f>'Ячейка 36'!H42+'Ячейка 37'!H42</f>
        <v>1583.9999999952852</v>
      </c>
      <c r="E39" s="192"/>
      <c r="F39" s="188">
        <f t="shared" si="0"/>
        <v>0.72131147540592533</v>
      </c>
      <c r="G39" s="205"/>
      <c r="H39" s="126"/>
      <c r="I39" s="127"/>
      <c r="J39" s="127"/>
      <c r="K39" s="127"/>
      <c r="L39" s="127"/>
      <c r="P39" s="91" t="s">
        <v>150</v>
      </c>
      <c r="Q39" s="91"/>
      <c r="R39" s="91"/>
      <c r="S39" s="90" t="s">
        <v>382</v>
      </c>
      <c r="T39" s="90"/>
      <c r="U39" s="90"/>
      <c r="V39" s="90"/>
      <c r="W39" s="90"/>
      <c r="X39" s="90"/>
    </row>
    <row r="40" spans="1:24" ht="20.100000000000001" customHeight="1" x14ac:dyDescent="0.2">
      <c r="A40" s="5" t="s">
        <v>32</v>
      </c>
      <c r="B40" s="21">
        <f>SUM(B15:B39)</f>
        <v>57131.999999999607</v>
      </c>
      <c r="C40" s="21"/>
      <c r="D40" s="191">
        <f>SUM(D15:E39)</f>
        <v>38915.999999996529</v>
      </c>
      <c r="E40" s="192"/>
      <c r="F40" s="188">
        <f t="shared" si="0"/>
        <v>0.68115942028979903</v>
      </c>
      <c r="G40" s="205"/>
      <c r="H40" s="126"/>
      <c r="I40" s="127"/>
      <c r="J40" s="127"/>
      <c r="K40" s="127"/>
      <c r="L40" s="127"/>
    </row>
    <row r="41" spans="1:24" ht="20.100000000000001" customHeight="1" x14ac:dyDescent="0.2">
      <c r="A41" s="5" t="s">
        <v>33</v>
      </c>
      <c r="B41" s="5"/>
      <c r="C41" s="5"/>
      <c r="D41" s="144"/>
      <c r="E41" s="194"/>
      <c r="F41" s="188"/>
      <c r="G41" s="205"/>
      <c r="H41" s="126"/>
      <c r="I41" s="127"/>
      <c r="J41" s="127"/>
      <c r="K41" s="127"/>
      <c r="L41" s="127"/>
    </row>
    <row r="42" spans="1:24" ht="20.100000000000001" customHeight="1" x14ac:dyDescent="0.2">
      <c r="A42" s="194" t="s">
        <v>2</v>
      </c>
      <c r="B42" s="144" t="s">
        <v>37</v>
      </c>
      <c r="C42" s="145"/>
      <c r="D42" s="194"/>
      <c r="E42" s="144" t="s">
        <v>40</v>
      </c>
      <c r="F42" s="145"/>
      <c r="G42" s="145"/>
      <c r="H42" s="145"/>
      <c r="I42" s="194"/>
      <c r="J42" s="137" t="s">
        <v>5</v>
      </c>
      <c r="K42" s="149"/>
      <c r="L42" s="149"/>
    </row>
    <row r="43" spans="1:24" ht="37.5" customHeight="1" x14ac:dyDescent="0.2">
      <c r="A43" s="194"/>
      <c r="B43" s="195" t="s">
        <v>38</v>
      </c>
      <c r="C43" s="195"/>
      <c r="D43" s="5" t="s">
        <v>39</v>
      </c>
      <c r="E43" s="144" t="s">
        <v>41</v>
      </c>
      <c r="F43" s="145"/>
      <c r="G43" s="194"/>
      <c r="H43" s="144" t="s">
        <v>42</v>
      </c>
      <c r="I43" s="194"/>
      <c r="J43" s="140"/>
      <c r="K43" s="148"/>
      <c r="L43" s="148"/>
    </row>
    <row r="44" spans="1:24" ht="20.100000000000001" customHeight="1" x14ac:dyDescent="0.2">
      <c r="A44" s="4" t="s">
        <v>153</v>
      </c>
      <c r="B44" s="191">
        <f>SUM(B24:B26)</f>
        <v>7272.00000000812</v>
      </c>
      <c r="C44" s="192"/>
      <c r="D44" s="21">
        <f>SUM(D24:E26)</f>
        <v>4607.9999999974461</v>
      </c>
      <c r="E44" s="191">
        <f>B44/3</f>
        <v>2424.0000000027067</v>
      </c>
      <c r="F44" s="193"/>
      <c r="G44" s="192"/>
      <c r="H44" s="191">
        <f>D44/3</f>
        <v>1535.9999999991487</v>
      </c>
      <c r="I44" s="192"/>
      <c r="J44" s="188">
        <f>H44/E44</f>
        <v>0.63366336633557496</v>
      </c>
      <c r="K44" s="189"/>
      <c r="L44" s="189"/>
    </row>
    <row r="45" spans="1:24" ht="20.100000000000001" customHeight="1" x14ac:dyDescent="0.2">
      <c r="A45" s="4" t="s">
        <v>43</v>
      </c>
      <c r="B45" s="191">
        <f>SUM(B33:B36)</f>
        <v>9324.0000000005239</v>
      </c>
      <c r="C45" s="192"/>
      <c r="D45" s="21">
        <f>SUM(D33:E36)</f>
        <v>6552.0000000005894</v>
      </c>
      <c r="E45" s="191">
        <f>B45/4</f>
        <v>2331.000000000131</v>
      </c>
      <c r="F45" s="193"/>
      <c r="G45" s="192"/>
      <c r="H45" s="191">
        <f>D45/4</f>
        <v>1638.0000000001473</v>
      </c>
      <c r="I45" s="192"/>
      <c r="J45" s="188">
        <f>H45/E45</f>
        <v>0.70270270270272639</v>
      </c>
      <c r="K45" s="189"/>
      <c r="L45" s="189"/>
    </row>
    <row r="46" spans="1:24" ht="20.100000000000001" customHeight="1" x14ac:dyDescent="0.2">
      <c r="A46" s="4" t="s">
        <v>44</v>
      </c>
      <c r="B46" s="191">
        <f>SUM(B16:B39)</f>
        <v>57131.999999999607</v>
      </c>
      <c r="C46" s="192"/>
      <c r="D46" s="21">
        <f>SUM(D16:E39)</f>
        <v>38915.999999996529</v>
      </c>
      <c r="E46" s="191">
        <f>B46/24</f>
        <v>2380.4999999999836</v>
      </c>
      <c r="F46" s="193"/>
      <c r="G46" s="192"/>
      <c r="H46" s="191">
        <f>D46/24</f>
        <v>1621.4999999998554</v>
      </c>
      <c r="I46" s="192"/>
      <c r="J46" s="188">
        <f>H46/E46</f>
        <v>0.68115942028979903</v>
      </c>
      <c r="K46" s="189"/>
      <c r="L46" s="189"/>
    </row>
    <row r="47" spans="1:24" ht="20.100000000000001" customHeight="1" x14ac:dyDescent="0.2"/>
    <row r="48" spans="1:24" ht="20.100000000000001" customHeight="1" x14ac:dyDescent="0.2"/>
    <row r="49" spans="3:9" ht="20.100000000000001" customHeight="1" x14ac:dyDescent="0.2"/>
    <row r="50" spans="3:9" ht="20.100000000000001" customHeight="1" x14ac:dyDescent="0.2">
      <c r="C50" s="128" t="s">
        <v>194</v>
      </c>
      <c r="D50" s="128"/>
      <c r="E50" s="128"/>
      <c r="F50" s="128"/>
      <c r="G50" s="128"/>
      <c r="H50" s="128"/>
      <c r="I50" s="128"/>
    </row>
    <row r="51" spans="3:9" ht="20.100000000000001" customHeight="1" x14ac:dyDescent="0.2"/>
  </sheetData>
  <mergeCells count="173">
    <mergeCell ref="I9:M9"/>
    <mergeCell ref="S39:X39"/>
    <mergeCell ref="H46:I46"/>
    <mergeCell ref="E42:I42"/>
    <mergeCell ref="E43:G43"/>
    <mergeCell ref="H43:I43"/>
    <mergeCell ref="E44:G44"/>
    <mergeCell ref="H44:I44"/>
    <mergeCell ref="J46:L46"/>
    <mergeCell ref="J42:L43"/>
    <mergeCell ref="J44:L44"/>
    <mergeCell ref="J45:L45"/>
    <mergeCell ref="H45:I45"/>
    <mergeCell ref="H41:L41"/>
    <mergeCell ref="H40:L40"/>
    <mergeCell ref="H35:L35"/>
    <mergeCell ref="H36:L36"/>
    <mergeCell ref="H19:L19"/>
    <mergeCell ref="H38:L38"/>
    <mergeCell ref="H39:L39"/>
    <mergeCell ref="H29:L29"/>
    <mergeCell ref="H30:L30"/>
    <mergeCell ref="H31:L31"/>
    <mergeCell ref="H32:L32"/>
    <mergeCell ref="A1:E1"/>
    <mergeCell ref="A2:E2"/>
    <mergeCell ref="A3:E3"/>
    <mergeCell ref="A4:E4"/>
    <mergeCell ref="A5:E5"/>
    <mergeCell ref="A6:E6"/>
    <mergeCell ref="B46:C46"/>
    <mergeCell ref="E46:G46"/>
    <mergeCell ref="B44:C44"/>
    <mergeCell ref="B45:C45"/>
    <mergeCell ref="D41:E41"/>
    <mergeCell ref="E45:G45"/>
    <mergeCell ref="F41:G41"/>
    <mergeCell ref="B42:D42"/>
    <mergeCell ref="F40:G40"/>
    <mergeCell ref="D38:E38"/>
    <mergeCell ref="F23:G23"/>
    <mergeCell ref="F39:G39"/>
    <mergeCell ref="F16:G16"/>
    <mergeCell ref="F17:G17"/>
    <mergeCell ref="F18:G18"/>
    <mergeCell ref="F19:G19"/>
    <mergeCell ref="F20:G20"/>
    <mergeCell ref="F35:G35"/>
    <mergeCell ref="H26:L26"/>
    <mergeCell ref="H27:L27"/>
    <mergeCell ref="H20:L20"/>
    <mergeCell ref="F33:G33"/>
    <mergeCell ref="F34:G34"/>
    <mergeCell ref="F27:G27"/>
    <mergeCell ref="F28:G28"/>
    <mergeCell ref="F29:G29"/>
    <mergeCell ref="F30:G30"/>
    <mergeCell ref="H28:L28"/>
    <mergeCell ref="H24:L24"/>
    <mergeCell ref="H33:L33"/>
    <mergeCell ref="H34:L34"/>
    <mergeCell ref="A42:A43"/>
    <mergeCell ref="B43:C43"/>
    <mergeCell ref="D26:E26"/>
    <mergeCell ref="D40:E40"/>
    <mergeCell ref="D33:E33"/>
    <mergeCell ref="D34:E34"/>
    <mergeCell ref="D28:E28"/>
    <mergeCell ref="D39:E39"/>
    <mergeCell ref="F21:G21"/>
    <mergeCell ref="F22:G22"/>
    <mergeCell ref="D37:E37"/>
    <mergeCell ref="D25:E25"/>
    <mergeCell ref="F24:G24"/>
    <mergeCell ref="F25:G25"/>
    <mergeCell ref="F26:G26"/>
    <mergeCell ref="D21:E21"/>
    <mergeCell ref="D22:E22"/>
    <mergeCell ref="D29:E29"/>
    <mergeCell ref="D30:E30"/>
    <mergeCell ref="D31:E31"/>
    <mergeCell ref="D32:E32"/>
    <mergeCell ref="F36:G36"/>
    <mergeCell ref="F37:G37"/>
    <mergeCell ref="F31:G31"/>
    <mergeCell ref="D35:E35"/>
    <mergeCell ref="D36:E36"/>
    <mergeCell ref="F38:G38"/>
    <mergeCell ref="A7:L7"/>
    <mergeCell ref="F12:G13"/>
    <mergeCell ref="H12:L12"/>
    <mergeCell ref="F9:H9"/>
    <mergeCell ref="A9:E9"/>
    <mergeCell ref="A8:L8"/>
    <mergeCell ref="D14:E14"/>
    <mergeCell ref="D15:E15"/>
    <mergeCell ref="F14:G14"/>
    <mergeCell ref="F15:G15"/>
    <mergeCell ref="H14:L14"/>
    <mergeCell ref="H15:L15"/>
    <mergeCell ref="H16:L16"/>
    <mergeCell ref="H17:L17"/>
    <mergeCell ref="H18:L18"/>
    <mergeCell ref="H21:L21"/>
    <mergeCell ref="H22:L22"/>
    <mergeCell ref="H23:L23"/>
    <mergeCell ref="H37:L37"/>
    <mergeCell ref="F32:G32"/>
    <mergeCell ref="H25:L25"/>
    <mergeCell ref="O33:V33"/>
    <mergeCell ref="O26:V26"/>
    <mergeCell ref="O27:V27"/>
    <mergeCell ref="O28:V28"/>
    <mergeCell ref="O29:V29"/>
    <mergeCell ref="P39:R39"/>
    <mergeCell ref="C50:I50"/>
    <mergeCell ref="A10:B10"/>
    <mergeCell ref="C10:H10"/>
    <mergeCell ref="A11:L11"/>
    <mergeCell ref="H13:L13"/>
    <mergeCell ref="A12:A13"/>
    <mergeCell ref="B13:C13"/>
    <mergeCell ref="D13:E13"/>
    <mergeCell ref="D20:E20"/>
    <mergeCell ref="D27:E27"/>
    <mergeCell ref="B12:E12"/>
    <mergeCell ref="D16:E16"/>
    <mergeCell ref="D17:E17"/>
    <mergeCell ref="D18:E18"/>
    <mergeCell ref="D19:E19"/>
    <mergeCell ref="D23:E23"/>
    <mergeCell ref="D24:E24"/>
    <mergeCell ref="N20:Q20"/>
    <mergeCell ref="N24:V24"/>
    <mergeCell ref="O25:V25"/>
    <mergeCell ref="U14:U18"/>
    <mergeCell ref="V14:V18"/>
    <mergeCell ref="O30:V30"/>
    <mergeCell ref="O31:V31"/>
    <mergeCell ref="O32:V32"/>
    <mergeCell ref="N10:Q10"/>
    <mergeCell ref="N11:Q11"/>
    <mergeCell ref="W14:W18"/>
    <mergeCell ref="N19:Q19"/>
    <mergeCell ref="M14:M18"/>
    <mergeCell ref="N14:Q18"/>
    <mergeCell ref="R14:T14"/>
    <mergeCell ref="T15:T18"/>
    <mergeCell ref="S15:S18"/>
    <mergeCell ref="R15:R18"/>
    <mergeCell ref="N21:Q21"/>
    <mergeCell ref="U1:W1"/>
    <mergeCell ref="R2:R3"/>
    <mergeCell ref="U2:U3"/>
    <mergeCell ref="S2:T2"/>
    <mergeCell ref="S3:T3"/>
    <mergeCell ref="V2:W2"/>
    <mergeCell ref="V3:W3"/>
    <mergeCell ref="N8:Q8"/>
    <mergeCell ref="N9:Q9"/>
    <mergeCell ref="N4:Q4"/>
    <mergeCell ref="N5:Q5"/>
    <mergeCell ref="N6:Q6"/>
    <mergeCell ref="N7:Q7"/>
    <mergeCell ref="F1:H2"/>
    <mergeCell ref="I1:L2"/>
    <mergeCell ref="M1:M3"/>
    <mergeCell ref="N1:Q3"/>
    <mergeCell ref="F5:H6"/>
    <mergeCell ref="I5:L6"/>
    <mergeCell ref="F3:H4"/>
    <mergeCell ref="I3:L4"/>
    <mergeCell ref="R1:T1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5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X51"/>
  <sheetViews>
    <sheetView view="pageBreakPreview" topLeftCell="A10" zoomScale="75" zoomScaleNormal="100" workbookViewId="0">
      <selection activeCell="O33" sqref="O33:V33"/>
    </sheetView>
  </sheetViews>
  <sheetFormatPr defaultRowHeight="18.75" x14ac:dyDescent="0.2"/>
  <cols>
    <col min="1" max="1" width="16.710937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140625" style="2" customWidth="1"/>
    <col min="20" max="20" width="14.28515625" style="2" customWidth="1"/>
    <col min="21" max="21" width="12" style="2" customWidth="1"/>
    <col min="22" max="22" width="14.7109375" style="2" customWidth="1"/>
    <col min="23" max="23" width="12.7109375" style="2" customWidth="1"/>
    <col min="24" max="28" width="10.28515625" style="2" customWidth="1"/>
    <col min="29" max="16384" width="9.140625" style="2"/>
  </cols>
  <sheetData>
    <row r="1" spans="1:23" ht="26.25" x14ac:dyDescent="0.2">
      <c r="A1" s="103" t="s">
        <v>161</v>
      </c>
      <c r="B1" s="103"/>
      <c r="C1" s="103"/>
      <c r="D1" s="103"/>
      <c r="E1" s="103"/>
      <c r="F1" s="107" t="s">
        <v>154</v>
      </c>
      <c r="G1" s="107"/>
      <c r="H1" s="107"/>
      <c r="I1" s="103" t="s">
        <v>163</v>
      </c>
      <c r="J1" s="103"/>
      <c r="K1" s="103"/>
      <c r="L1" s="103"/>
      <c r="M1" s="141" t="s">
        <v>115</v>
      </c>
      <c r="N1" s="135" t="s">
        <v>116</v>
      </c>
      <c r="O1" s="135"/>
      <c r="P1" s="135"/>
      <c r="Q1" s="135"/>
      <c r="R1" s="195" t="s">
        <v>117</v>
      </c>
      <c r="S1" s="195"/>
      <c r="T1" s="195"/>
      <c r="U1" s="195" t="s">
        <v>118</v>
      </c>
      <c r="V1" s="195"/>
      <c r="W1" s="144"/>
    </row>
    <row r="2" spans="1:23" ht="18.75" customHeight="1" x14ac:dyDescent="0.2">
      <c r="A2" s="105" t="s">
        <v>45</v>
      </c>
      <c r="B2" s="105"/>
      <c r="C2" s="105"/>
      <c r="D2" s="105"/>
      <c r="E2" s="105"/>
      <c r="F2" s="107"/>
      <c r="G2" s="107"/>
      <c r="H2" s="107"/>
      <c r="I2" s="103"/>
      <c r="J2" s="103"/>
      <c r="K2" s="103"/>
      <c r="L2" s="103"/>
      <c r="M2" s="132"/>
      <c r="N2" s="136"/>
      <c r="O2" s="136"/>
      <c r="P2" s="136"/>
      <c r="Q2" s="136"/>
      <c r="R2" s="136" t="s">
        <v>119</v>
      </c>
      <c r="S2" s="136" t="s">
        <v>120</v>
      </c>
      <c r="T2" s="136"/>
      <c r="U2" s="136" t="s">
        <v>119</v>
      </c>
      <c r="V2" s="136" t="s">
        <v>120</v>
      </c>
      <c r="W2" s="138"/>
    </row>
    <row r="3" spans="1:23" ht="21.75" customHeight="1" x14ac:dyDescent="0.2">
      <c r="A3" s="103" t="s">
        <v>162</v>
      </c>
      <c r="B3" s="103"/>
      <c r="C3" s="103"/>
      <c r="D3" s="103"/>
      <c r="E3" s="103"/>
      <c r="F3" s="107" t="s">
        <v>155</v>
      </c>
      <c r="G3" s="107"/>
      <c r="H3" s="107"/>
      <c r="I3" s="103" t="s">
        <v>235</v>
      </c>
      <c r="J3" s="103"/>
      <c r="K3" s="103"/>
      <c r="L3" s="103"/>
      <c r="M3" s="133"/>
      <c r="N3" s="139"/>
      <c r="O3" s="139"/>
      <c r="P3" s="139"/>
      <c r="Q3" s="139"/>
      <c r="R3" s="139"/>
      <c r="S3" s="139" t="s">
        <v>121</v>
      </c>
      <c r="T3" s="139"/>
      <c r="U3" s="139"/>
      <c r="V3" s="139" t="s">
        <v>121</v>
      </c>
      <c r="W3" s="140"/>
    </row>
    <row r="4" spans="1:23" ht="29.25" customHeight="1" x14ac:dyDescent="0.2">
      <c r="A4" s="105" t="s">
        <v>46</v>
      </c>
      <c r="B4" s="105"/>
      <c r="C4" s="105"/>
      <c r="D4" s="105"/>
      <c r="E4" s="105"/>
      <c r="F4" s="107"/>
      <c r="G4" s="107"/>
      <c r="H4" s="107"/>
      <c r="I4" s="103"/>
      <c r="J4" s="103"/>
      <c r="K4" s="103"/>
      <c r="L4" s="103"/>
      <c r="M4" s="9"/>
      <c r="N4" s="199" t="s">
        <v>122</v>
      </c>
      <c r="O4" s="199"/>
      <c r="P4" s="199"/>
      <c r="Q4" s="199"/>
      <c r="R4" s="7"/>
      <c r="S4" s="8"/>
      <c r="T4" s="7"/>
      <c r="U4" s="7"/>
      <c r="V4" s="7"/>
      <c r="W4" s="18"/>
    </row>
    <row r="5" spans="1:23" ht="18" customHeight="1" x14ac:dyDescent="0.2">
      <c r="A5" s="190" t="s">
        <v>183</v>
      </c>
      <c r="B5" s="190"/>
      <c r="C5" s="190"/>
      <c r="D5" s="190"/>
      <c r="E5" s="190"/>
      <c r="F5" s="107" t="s">
        <v>156</v>
      </c>
      <c r="G5" s="107"/>
      <c r="H5" s="107"/>
      <c r="I5" s="103" t="s">
        <v>255</v>
      </c>
      <c r="J5" s="103"/>
      <c r="K5" s="103"/>
      <c r="L5" s="103"/>
      <c r="M5" s="9"/>
      <c r="N5" s="200" t="s">
        <v>123</v>
      </c>
      <c r="O5" s="200"/>
      <c r="P5" s="200"/>
      <c r="Q5" s="200"/>
      <c r="R5" s="7"/>
      <c r="S5" s="8"/>
      <c r="T5" s="7"/>
      <c r="U5" s="7"/>
      <c r="V5" s="7"/>
      <c r="W5" s="18"/>
    </row>
    <row r="6" spans="1:23" x14ac:dyDescent="0.2">
      <c r="A6" s="105" t="s">
        <v>47</v>
      </c>
      <c r="B6" s="105"/>
      <c r="C6" s="105"/>
      <c r="D6" s="105"/>
      <c r="E6" s="105"/>
      <c r="F6" s="107"/>
      <c r="G6" s="107"/>
      <c r="H6" s="107"/>
      <c r="I6" s="103"/>
      <c r="J6" s="103"/>
      <c r="K6" s="103"/>
      <c r="L6" s="103"/>
      <c r="M6" s="9"/>
      <c r="N6" s="200" t="s">
        <v>124</v>
      </c>
      <c r="O6" s="200"/>
      <c r="P6" s="200"/>
      <c r="Q6" s="200"/>
      <c r="R6" s="7"/>
      <c r="S6" s="8"/>
      <c r="T6" s="7"/>
      <c r="U6" s="7"/>
      <c r="V6" s="7"/>
      <c r="W6" s="18"/>
    </row>
    <row r="7" spans="1:23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9"/>
      <c r="N7" s="202" t="s">
        <v>125</v>
      </c>
      <c r="O7" s="202"/>
      <c r="P7" s="202"/>
      <c r="Q7" s="202"/>
      <c r="R7" s="7"/>
      <c r="S7" s="8"/>
      <c r="T7" s="7"/>
      <c r="U7" s="7"/>
      <c r="V7" s="7"/>
      <c r="W7" s="18"/>
    </row>
    <row r="8" spans="1:23" ht="22.5" x14ac:dyDescent="0.2">
      <c r="A8" s="131" t="s">
        <v>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9"/>
      <c r="N8" s="200" t="s">
        <v>126</v>
      </c>
      <c r="O8" s="200"/>
      <c r="P8" s="200"/>
      <c r="Q8" s="200"/>
      <c r="R8" s="7"/>
      <c r="S8" s="8"/>
      <c r="T8" s="7"/>
      <c r="U8" s="7"/>
      <c r="V8" s="7"/>
      <c r="W8" s="18"/>
    </row>
    <row r="9" spans="1:23" x14ac:dyDescent="0.2">
      <c r="A9" s="198" t="s">
        <v>152</v>
      </c>
      <c r="B9" s="198"/>
      <c r="C9" s="198"/>
      <c r="D9" s="198"/>
      <c r="E9" s="198"/>
      <c r="F9" s="125" t="s">
        <v>378</v>
      </c>
      <c r="G9" s="125"/>
      <c r="H9" s="125"/>
      <c r="I9" s="106" t="s">
        <v>379</v>
      </c>
      <c r="J9" s="106"/>
      <c r="K9" s="106"/>
      <c r="L9" s="106"/>
      <c r="M9" s="106"/>
      <c r="N9" s="200" t="s">
        <v>127</v>
      </c>
      <c r="O9" s="200"/>
      <c r="P9" s="200"/>
      <c r="Q9" s="200"/>
      <c r="R9" s="7"/>
      <c r="S9" s="8"/>
      <c r="T9" s="7"/>
      <c r="U9" s="7"/>
      <c r="V9" s="7"/>
      <c r="W9" s="18"/>
    </row>
    <row r="10" spans="1:23" ht="19.5" customHeight="1" x14ac:dyDescent="0.2">
      <c r="A10" s="198" t="s">
        <v>151</v>
      </c>
      <c r="B10" s="198"/>
      <c r="C10" s="125" t="s">
        <v>254</v>
      </c>
      <c r="D10" s="125"/>
      <c r="E10" s="125"/>
      <c r="F10" s="125"/>
      <c r="G10" s="125"/>
      <c r="H10" s="125"/>
      <c r="I10" s="3"/>
      <c r="J10" s="3"/>
      <c r="K10" s="3"/>
      <c r="L10" s="3"/>
      <c r="M10" s="9"/>
      <c r="N10" s="202" t="s">
        <v>128</v>
      </c>
      <c r="O10" s="202"/>
      <c r="P10" s="202"/>
      <c r="Q10" s="202"/>
      <c r="R10" s="7"/>
      <c r="S10" s="8"/>
      <c r="T10" s="7"/>
      <c r="U10" s="7"/>
      <c r="V10" s="7"/>
      <c r="W10" s="18"/>
    </row>
    <row r="11" spans="1:23" x14ac:dyDescent="0.2">
      <c r="A11" s="187" t="s">
        <v>1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9"/>
      <c r="N11" s="203" t="s">
        <v>129</v>
      </c>
      <c r="O11" s="203"/>
      <c r="P11" s="203"/>
      <c r="Q11" s="203"/>
      <c r="R11" s="7"/>
      <c r="S11" s="8"/>
      <c r="T11" s="7"/>
      <c r="U11" s="7"/>
      <c r="V11" s="7"/>
      <c r="W11" s="18"/>
    </row>
    <row r="12" spans="1:23" ht="20.100000000000001" customHeight="1" x14ac:dyDescent="0.2">
      <c r="A12" s="194" t="s">
        <v>2</v>
      </c>
      <c r="B12" s="195" t="s">
        <v>36</v>
      </c>
      <c r="C12" s="195"/>
      <c r="D12" s="195"/>
      <c r="E12" s="195"/>
      <c r="F12" s="195" t="s">
        <v>5</v>
      </c>
      <c r="G12" s="195"/>
      <c r="H12" s="137" t="s">
        <v>34</v>
      </c>
      <c r="I12" s="149"/>
      <c r="J12" s="149"/>
      <c r="K12" s="149"/>
      <c r="L12" s="149"/>
      <c r="N12" s="1"/>
      <c r="O12" s="1"/>
      <c r="P12" s="1"/>
      <c r="Q12" s="1"/>
    </row>
    <row r="13" spans="1:23" ht="20.100000000000001" customHeight="1" x14ac:dyDescent="0.2">
      <c r="A13" s="194"/>
      <c r="B13" s="195" t="s">
        <v>3</v>
      </c>
      <c r="C13" s="195"/>
      <c r="D13" s="195" t="s">
        <v>4</v>
      </c>
      <c r="E13" s="195"/>
      <c r="F13" s="195"/>
      <c r="G13" s="195"/>
      <c r="H13" s="140" t="s">
        <v>35</v>
      </c>
      <c r="I13" s="148"/>
      <c r="J13" s="148"/>
      <c r="K13" s="148"/>
      <c r="L13" s="148"/>
    </row>
    <row r="14" spans="1:23" ht="20.100000000000001" customHeight="1" x14ac:dyDescent="0.2">
      <c r="A14" s="5" t="s">
        <v>6</v>
      </c>
      <c r="B14" s="7"/>
      <c r="C14" s="5"/>
      <c r="D14" s="126"/>
      <c r="E14" s="142"/>
      <c r="F14" s="188" t="str">
        <f t="shared" ref="F14:F40" si="0">IF(OR(B14="",D14=""),"",IF(ISERROR(D14/B14),IF(D14=0,0,""),D14/B14))</f>
        <v/>
      </c>
      <c r="G14" s="205"/>
      <c r="H14" s="126"/>
      <c r="I14" s="127"/>
      <c r="J14" s="127"/>
      <c r="K14" s="127"/>
      <c r="L14" s="127"/>
      <c r="M14" s="194" t="s">
        <v>115</v>
      </c>
      <c r="N14" s="195" t="s">
        <v>116</v>
      </c>
      <c r="O14" s="195"/>
      <c r="P14" s="195"/>
      <c r="Q14" s="195"/>
      <c r="R14" s="195" t="s">
        <v>117</v>
      </c>
      <c r="S14" s="195"/>
      <c r="T14" s="195"/>
      <c r="U14" s="195" t="s">
        <v>130</v>
      </c>
      <c r="V14" s="195" t="s">
        <v>69</v>
      </c>
      <c r="W14" s="144" t="s">
        <v>131</v>
      </c>
    </row>
    <row r="15" spans="1:23" ht="20.100000000000001" customHeight="1" x14ac:dyDescent="0.2">
      <c r="A15" s="5" t="s">
        <v>7</v>
      </c>
      <c r="B15" s="5"/>
      <c r="C15" s="5"/>
      <c r="D15" s="144"/>
      <c r="E15" s="194"/>
      <c r="F15" s="188" t="str">
        <f t="shared" si="0"/>
        <v/>
      </c>
      <c r="G15" s="205"/>
      <c r="H15" s="126"/>
      <c r="I15" s="127"/>
      <c r="J15" s="127"/>
      <c r="K15" s="127"/>
      <c r="L15" s="127"/>
      <c r="M15" s="194"/>
      <c r="N15" s="195"/>
      <c r="O15" s="195"/>
      <c r="P15" s="195"/>
      <c r="Q15" s="195"/>
      <c r="R15" s="204" t="s">
        <v>130</v>
      </c>
      <c r="S15" s="195" t="s">
        <v>69</v>
      </c>
      <c r="T15" s="195" t="s">
        <v>131</v>
      </c>
      <c r="U15" s="195"/>
      <c r="V15" s="195"/>
      <c r="W15" s="144"/>
    </row>
    <row r="16" spans="1:23" ht="20.100000000000001" customHeight="1" x14ac:dyDescent="0.2">
      <c r="A16" s="5" t="s">
        <v>8</v>
      </c>
      <c r="B16" s="21">
        <f>'Ячейка 3'!D19+'Ячейка 4'!D19+'Ячейка 36'!D19+'Ячейка 37'!D19</f>
        <v>6011.9999999969878</v>
      </c>
      <c r="C16" s="21"/>
      <c r="D16" s="191">
        <f>'Ячейка 3'!H19+'Ячейка 4'!H19+'Ячейка 36'!H19+'Ячейка 37'!H19</f>
        <v>4428.000000009888</v>
      </c>
      <c r="E16" s="192"/>
      <c r="F16" s="188">
        <f t="shared" si="0"/>
        <v>0.73652694610979819</v>
      </c>
      <c r="G16" s="205"/>
      <c r="H16" s="126"/>
      <c r="I16" s="127"/>
      <c r="J16" s="127"/>
      <c r="K16" s="127"/>
      <c r="L16" s="127"/>
      <c r="M16" s="194"/>
      <c r="N16" s="195"/>
      <c r="O16" s="195"/>
      <c r="P16" s="195"/>
      <c r="Q16" s="195"/>
      <c r="R16" s="204"/>
      <c r="S16" s="195"/>
      <c r="T16" s="195"/>
      <c r="U16" s="195"/>
      <c r="V16" s="195"/>
      <c r="W16" s="144"/>
    </row>
    <row r="17" spans="1:23" ht="20.100000000000001" customHeight="1" x14ac:dyDescent="0.2">
      <c r="A17" s="5" t="s">
        <v>9</v>
      </c>
      <c r="B17" s="21">
        <f>'Ячейка 3'!D20+'Ячейка 4'!D20+'Ячейка 36'!D20+'Ячейка 37'!D20</f>
        <v>5939.9999999986903</v>
      </c>
      <c r="C17" s="21"/>
      <c r="D17" s="191">
        <f>'Ячейка 3'!H20+'Ячейка 4'!H20+'Ячейка 36'!H20+'Ячейка 37'!H20</f>
        <v>4355.9999999952197</v>
      </c>
      <c r="E17" s="192"/>
      <c r="F17" s="188">
        <f t="shared" si="0"/>
        <v>0.73333333333269024</v>
      </c>
      <c r="G17" s="205"/>
      <c r="H17" s="126"/>
      <c r="I17" s="127"/>
      <c r="J17" s="127"/>
      <c r="K17" s="127"/>
      <c r="L17" s="127"/>
      <c r="M17" s="194"/>
      <c r="N17" s="195"/>
      <c r="O17" s="195"/>
      <c r="P17" s="195"/>
      <c r="Q17" s="195"/>
      <c r="R17" s="204"/>
      <c r="S17" s="195"/>
      <c r="T17" s="195"/>
      <c r="U17" s="195"/>
      <c r="V17" s="195"/>
      <c r="W17" s="144"/>
    </row>
    <row r="18" spans="1:23" ht="20.100000000000001" customHeight="1" x14ac:dyDescent="0.2">
      <c r="A18" s="5" t="s">
        <v>10</v>
      </c>
      <c r="B18" s="21">
        <f>'Ячейка 3'!D21+'Ячейка 4'!D21+'Ячейка 36'!D21+'Ячейка 37'!D21</f>
        <v>5867.999999984022</v>
      </c>
      <c r="C18" s="21"/>
      <c r="D18" s="191">
        <f>'Ячейка 3'!H21+'Ячейка 4'!H21+'Ячейка 36'!H21+'Ячейка 37'!H21</f>
        <v>4356.0000000034051</v>
      </c>
      <c r="E18" s="192"/>
      <c r="F18" s="188">
        <f t="shared" si="0"/>
        <v>0.74233128834615991</v>
      </c>
      <c r="G18" s="205"/>
      <c r="H18" s="126"/>
      <c r="I18" s="127"/>
      <c r="J18" s="127"/>
      <c r="K18" s="127"/>
      <c r="L18" s="127"/>
      <c r="M18" s="194"/>
      <c r="N18" s="195"/>
      <c r="O18" s="195"/>
      <c r="P18" s="195"/>
      <c r="Q18" s="195"/>
      <c r="R18" s="204"/>
      <c r="S18" s="195"/>
      <c r="T18" s="195"/>
      <c r="U18" s="195"/>
      <c r="V18" s="195"/>
      <c r="W18" s="144"/>
    </row>
    <row r="19" spans="1:23" ht="20.100000000000001" customHeight="1" x14ac:dyDescent="0.2">
      <c r="A19" s="5" t="s">
        <v>11</v>
      </c>
      <c r="B19" s="21">
        <f>'Ячейка 3'!D22+'Ячейка 4'!D22+'Ячейка 36'!D22+'Ячейка 37'!D22</f>
        <v>5868.0000000167638</v>
      </c>
      <c r="C19" s="21"/>
      <c r="D19" s="191">
        <f>'Ячейка 3'!H22+'Ячейка 4'!H22+'Ячейка 36'!H22+'Ячейка 37'!H22</f>
        <v>4319.999999996071</v>
      </c>
      <c r="E19" s="192"/>
      <c r="F19" s="188">
        <f t="shared" si="0"/>
        <v>0.73619631901563221</v>
      </c>
      <c r="G19" s="205"/>
      <c r="H19" s="126"/>
      <c r="I19" s="127"/>
      <c r="J19" s="127"/>
      <c r="K19" s="127"/>
      <c r="L19" s="127"/>
      <c r="M19" s="9"/>
      <c r="N19" s="199" t="s">
        <v>132</v>
      </c>
      <c r="O19" s="199"/>
      <c r="P19" s="199"/>
      <c r="Q19" s="199"/>
      <c r="R19" s="7"/>
      <c r="S19" s="7"/>
      <c r="T19" s="7"/>
      <c r="U19" s="7"/>
      <c r="V19" s="7"/>
      <c r="W19" s="8"/>
    </row>
    <row r="20" spans="1:23" ht="20.100000000000001" customHeight="1" x14ac:dyDescent="0.2">
      <c r="A20" s="5" t="s">
        <v>12</v>
      </c>
      <c r="B20" s="21">
        <f>'Ячейка 3'!D23+'Ячейка 4'!D23+'Ячейка 36'!D23+'Ячейка 37'!D23</f>
        <v>5724.000000003798</v>
      </c>
      <c r="C20" s="21"/>
      <c r="D20" s="191">
        <f>'Ячейка 3'!H23+'Ячейка 4'!H23+'Ячейка 36'!H23+'Ячейка 37'!H23</f>
        <v>4356.0000000034051</v>
      </c>
      <c r="E20" s="192"/>
      <c r="F20" s="188">
        <f t="shared" si="0"/>
        <v>0.76100628930826608</v>
      </c>
      <c r="G20" s="205"/>
      <c r="H20" s="126" t="s">
        <v>195</v>
      </c>
      <c r="I20" s="127"/>
      <c r="J20" s="127"/>
      <c r="K20" s="127"/>
      <c r="L20" s="127"/>
      <c r="M20" s="9"/>
      <c r="N20" s="200" t="s">
        <v>133</v>
      </c>
      <c r="O20" s="200"/>
      <c r="P20" s="200"/>
      <c r="Q20" s="200"/>
      <c r="R20" s="7"/>
      <c r="S20" s="7">
        <v>500</v>
      </c>
      <c r="T20" s="7"/>
      <c r="U20" s="7"/>
      <c r="V20" s="7"/>
      <c r="W20" s="8"/>
    </row>
    <row r="21" spans="1:23" ht="20.100000000000001" customHeight="1" x14ac:dyDescent="0.2">
      <c r="A21" s="5" t="s">
        <v>13</v>
      </c>
      <c r="B21" s="21">
        <f>'Ячейка 3'!D24+'Ячейка 4'!D24+'Ячейка 36'!D24+'Ячейка 37'!D24</f>
        <v>5831.9999999930587</v>
      </c>
      <c r="C21" s="21"/>
      <c r="D21" s="191">
        <f>'Ячейка 3'!H24+'Ячейка 4'!H24+'Ячейка 36'!H24+'Ячейка 37'!H24</f>
        <v>4319.9999999878855</v>
      </c>
      <c r="E21" s="192"/>
      <c r="F21" s="188">
        <f t="shared" si="0"/>
        <v>0.7407407407395451</v>
      </c>
      <c r="G21" s="205"/>
      <c r="H21" s="126"/>
      <c r="I21" s="127"/>
      <c r="J21" s="127"/>
      <c r="K21" s="127"/>
      <c r="L21" s="127"/>
      <c r="M21" s="9"/>
      <c r="N21" s="201" t="s">
        <v>134</v>
      </c>
      <c r="O21" s="201"/>
      <c r="P21" s="201"/>
      <c r="Q21" s="201"/>
      <c r="R21" s="7"/>
      <c r="S21" s="7">
        <v>1420</v>
      </c>
      <c r="T21" s="7"/>
      <c r="U21" s="7"/>
      <c r="V21" s="7">
        <v>670</v>
      </c>
      <c r="W21" s="8"/>
    </row>
    <row r="22" spans="1:23" ht="20.100000000000001" customHeight="1" x14ac:dyDescent="0.2">
      <c r="A22" s="5" t="s">
        <v>14</v>
      </c>
      <c r="B22" s="21">
        <f>'Ячейка 3'!D25+'Ячейка 4'!D25+'Ячейка 36'!D25+'Ячейка 37'!D25</f>
        <v>5976.0000000060245</v>
      </c>
      <c r="C22" s="21"/>
      <c r="D22" s="191">
        <f>'Ячейка 3'!H25+'Ячейка 4'!H25+'Ячейка 36'!H25+'Ячейка 37'!H25</f>
        <v>4319.999999996071</v>
      </c>
      <c r="E22" s="192"/>
      <c r="F22" s="188">
        <f t="shared" si="0"/>
        <v>0.72289156626367401</v>
      </c>
      <c r="G22" s="205"/>
      <c r="H22" s="126"/>
      <c r="I22" s="127"/>
      <c r="J22" s="127"/>
      <c r="K22" s="127"/>
      <c r="L22" s="127"/>
    </row>
    <row r="23" spans="1:23" ht="20.100000000000001" customHeight="1" x14ac:dyDescent="0.2">
      <c r="A23" s="5" t="s">
        <v>15</v>
      </c>
      <c r="B23" s="21">
        <f>'Ячейка 3'!D26+'Ячейка 4'!D26+'Ячейка 36'!D26+'Ячейка 37'!D26</f>
        <v>6119.9999999862484</v>
      </c>
      <c r="C23" s="21"/>
      <c r="D23" s="191">
        <f>'Ячейка 3'!H26+'Ячейка 4'!H26+'Ячейка 36'!H26+'Ячейка 37'!H26</f>
        <v>4320.0000000042564</v>
      </c>
      <c r="E23" s="192"/>
      <c r="F23" s="188">
        <f t="shared" si="0"/>
        <v>0.70588235294345802</v>
      </c>
      <c r="G23" s="205"/>
      <c r="H23" s="126"/>
      <c r="I23" s="127"/>
      <c r="J23" s="127"/>
      <c r="K23" s="127"/>
      <c r="L23" s="127"/>
    </row>
    <row r="24" spans="1:23" ht="20.100000000000001" customHeight="1" x14ac:dyDescent="0.2">
      <c r="A24" s="5" t="s">
        <v>16</v>
      </c>
      <c r="B24" s="21">
        <f>'Ячейка 3'!D27+'Ячейка 4'!D27+'Ячейка 36'!D27+'Ячейка 37'!D27</f>
        <v>6300.0000000065484</v>
      </c>
      <c r="C24" s="21"/>
      <c r="D24" s="191">
        <f>'Ячейка 3'!H27+'Ячейка 4'!H27+'Ячейка 36'!H27+'Ячейка 37'!H27</f>
        <v>4248.000000005959</v>
      </c>
      <c r="E24" s="192"/>
      <c r="F24" s="188">
        <f t="shared" si="0"/>
        <v>0.67428571428595929</v>
      </c>
      <c r="G24" s="205"/>
      <c r="H24" s="126"/>
      <c r="I24" s="127"/>
      <c r="J24" s="127"/>
      <c r="K24" s="127"/>
      <c r="L24" s="127"/>
      <c r="N24" s="134" t="s">
        <v>135</v>
      </c>
      <c r="O24" s="134"/>
      <c r="P24" s="134"/>
      <c r="Q24" s="134"/>
      <c r="R24" s="134"/>
      <c r="S24" s="134"/>
      <c r="T24" s="134"/>
      <c r="U24" s="134"/>
      <c r="V24" s="134"/>
    </row>
    <row r="25" spans="1:23" ht="20.100000000000001" customHeight="1" x14ac:dyDescent="0.2">
      <c r="A25" s="5" t="s">
        <v>17</v>
      </c>
      <c r="B25" s="21">
        <f>'Ячейка 3'!D28+'Ячейка 4'!D28+'Ячейка 36'!D28+'Ячейка 37'!D28</f>
        <v>6228.0000000082509</v>
      </c>
      <c r="C25" s="21"/>
      <c r="D25" s="191">
        <f>'Ячейка 3'!H28+'Ячейка 4'!H28+'Ячейка 36'!H28+'Ячейка 37'!H28</f>
        <v>4175.9999999994761</v>
      </c>
      <c r="E25" s="192"/>
      <c r="F25" s="188">
        <f t="shared" si="0"/>
        <v>0.67052023121290039</v>
      </c>
      <c r="G25" s="205"/>
      <c r="H25" s="126"/>
      <c r="I25" s="127"/>
      <c r="J25" s="127"/>
      <c r="K25" s="127"/>
      <c r="L25" s="127"/>
      <c r="N25" s="17" t="s">
        <v>136</v>
      </c>
      <c r="O25" s="134" t="s">
        <v>137</v>
      </c>
      <c r="P25" s="134"/>
      <c r="Q25" s="134"/>
      <c r="R25" s="134"/>
      <c r="S25" s="134"/>
      <c r="T25" s="134"/>
      <c r="U25" s="134"/>
      <c r="V25" s="134"/>
    </row>
    <row r="26" spans="1:23" ht="20.100000000000001" customHeight="1" x14ac:dyDescent="0.2">
      <c r="A26" s="5" t="s">
        <v>18</v>
      </c>
      <c r="B26" s="21">
        <f>'Ячейка 3'!D29+'Ячейка 4'!D29+'Ячейка 36'!D29+'Ячейка 37'!D29</f>
        <v>6371.999999972104</v>
      </c>
      <c r="C26" s="21"/>
      <c r="D26" s="191">
        <f>'Ячейка 3'!H29+'Ячейка 4'!H29+'Ячейка 36'!H29+'Ячейка 37'!H29</f>
        <v>4211.9999999986248</v>
      </c>
      <c r="E26" s="192"/>
      <c r="F26" s="188">
        <f t="shared" si="0"/>
        <v>0.66101694915522047</v>
      </c>
      <c r="G26" s="205"/>
      <c r="H26" s="126"/>
      <c r="I26" s="127"/>
      <c r="J26" s="127"/>
      <c r="K26" s="127"/>
      <c r="L26" s="127"/>
      <c r="N26" s="17" t="s">
        <v>138</v>
      </c>
      <c r="O26" s="134" t="s">
        <v>188</v>
      </c>
      <c r="P26" s="134"/>
      <c r="Q26" s="134"/>
      <c r="R26" s="134"/>
      <c r="S26" s="134"/>
      <c r="T26" s="134"/>
      <c r="U26" s="134"/>
      <c r="V26" s="134"/>
    </row>
    <row r="27" spans="1:23" ht="20.100000000000001" customHeight="1" x14ac:dyDescent="0.2">
      <c r="A27" s="5" t="s">
        <v>19</v>
      </c>
      <c r="B27" s="21">
        <f>'Ячейка 3'!D30+'Ячейка 4'!D30+'Ячейка 36'!D30+'Ячейка 37'!D30</f>
        <v>6444.0000000195141</v>
      </c>
      <c r="C27" s="21"/>
      <c r="D27" s="191">
        <f>'Ячейка 3'!H30+'Ячейка 4'!H30+'Ячейка 36'!H30+'Ячейка 37'!H30</f>
        <v>4283.9999999969223</v>
      </c>
      <c r="E27" s="192"/>
      <c r="F27" s="188">
        <f t="shared" si="0"/>
        <v>0.66480446927125225</v>
      </c>
      <c r="G27" s="205"/>
      <c r="H27" s="126"/>
      <c r="I27" s="127"/>
      <c r="J27" s="127"/>
      <c r="K27" s="127"/>
      <c r="L27" s="127"/>
      <c r="N27" s="17" t="s">
        <v>139</v>
      </c>
      <c r="O27" s="134" t="s">
        <v>140</v>
      </c>
      <c r="P27" s="134"/>
      <c r="Q27" s="134"/>
      <c r="R27" s="134"/>
      <c r="S27" s="134"/>
      <c r="T27" s="134"/>
      <c r="U27" s="134"/>
      <c r="V27" s="134"/>
    </row>
    <row r="28" spans="1:23" ht="20.100000000000001" customHeight="1" x14ac:dyDescent="0.2">
      <c r="A28" s="5" t="s">
        <v>20</v>
      </c>
      <c r="B28" s="21">
        <f>'Ячейка 3'!D31+'Ячейка 4'!D31+'Ячейка 36'!D31+'Ячейка 37'!D31</f>
        <v>6551.9999999924039</v>
      </c>
      <c r="C28" s="21"/>
      <c r="D28" s="191">
        <f>'Ячейка 3'!H31+'Ячейка 4'!H31+'Ячейка 36'!H31+'Ячейка 37'!H31</f>
        <v>4356.0000000115906</v>
      </c>
      <c r="E28" s="192"/>
      <c r="F28" s="188">
        <f t="shared" si="0"/>
        <v>0.66483516483770466</v>
      </c>
      <c r="G28" s="205"/>
      <c r="H28" s="126"/>
      <c r="I28" s="127"/>
      <c r="J28" s="127"/>
      <c r="K28" s="127"/>
      <c r="L28" s="127"/>
      <c r="N28" s="17"/>
      <c r="O28" s="134" t="s">
        <v>141</v>
      </c>
      <c r="P28" s="134"/>
      <c r="Q28" s="134"/>
      <c r="R28" s="134"/>
      <c r="S28" s="134"/>
      <c r="T28" s="134"/>
      <c r="U28" s="134"/>
      <c r="V28" s="134"/>
    </row>
    <row r="29" spans="1:23" ht="20.100000000000001" customHeight="1" x14ac:dyDescent="0.2">
      <c r="A29" s="5" t="s">
        <v>21</v>
      </c>
      <c r="B29" s="21">
        <f>'Ячейка 3'!D32+'Ячейка 4'!D32+'Ячейка 36'!D32+'Ячейка 37'!D32</f>
        <v>6408.00000001218</v>
      </c>
      <c r="C29" s="21"/>
      <c r="D29" s="191">
        <f>'Ячейка 3'!H32+'Ячейка 4'!H32+'Ячейка 36'!H32+'Ячейка 37'!H32</f>
        <v>4283.9999999805514</v>
      </c>
      <c r="E29" s="192"/>
      <c r="F29" s="188">
        <f t="shared" si="0"/>
        <v>0.66853932583839082</v>
      </c>
      <c r="G29" s="205"/>
      <c r="H29" s="126"/>
      <c r="I29" s="127"/>
      <c r="J29" s="127"/>
      <c r="K29" s="127"/>
      <c r="L29" s="127"/>
      <c r="N29" s="17"/>
      <c r="O29" s="134" t="s">
        <v>142</v>
      </c>
      <c r="P29" s="134"/>
      <c r="Q29" s="134"/>
      <c r="R29" s="134"/>
      <c r="S29" s="134"/>
      <c r="T29" s="134"/>
      <c r="U29" s="134"/>
      <c r="V29" s="134"/>
    </row>
    <row r="30" spans="1:23" ht="20.100000000000001" customHeight="1" x14ac:dyDescent="0.2">
      <c r="A30" s="5" t="s">
        <v>22</v>
      </c>
      <c r="B30" s="21">
        <f>'Ячейка 3'!D33+'Ячейка 4'!D33+'Ячейка 36'!D33+'Ячейка 37'!D33</f>
        <v>6336.0000000138825</v>
      </c>
      <c r="C30" s="21"/>
      <c r="D30" s="191">
        <f>'Ячейка 3'!H33+'Ячейка 4'!H33+'Ячейка 36'!H33+'Ячейка 37'!H33</f>
        <v>4248.0000000223299</v>
      </c>
      <c r="E30" s="192"/>
      <c r="F30" s="188">
        <f t="shared" si="0"/>
        <v>0.67045454545660077</v>
      </c>
      <c r="G30" s="205"/>
      <c r="H30" s="126"/>
      <c r="I30" s="127"/>
      <c r="J30" s="127"/>
      <c r="K30" s="127"/>
      <c r="L30" s="127"/>
      <c r="N30" s="17" t="s">
        <v>143</v>
      </c>
      <c r="O30" s="134" t="s">
        <v>144</v>
      </c>
      <c r="P30" s="134"/>
      <c r="Q30" s="134"/>
      <c r="R30" s="134"/>
      <c r="S30" s="134"/>
      <c r="T30" s="134"/>
      <c r="U30" s="134"/>
      <c r="V30" s="134"/>
    </row>
    <row r="31" spans="1:23" ht="20.100000000000001" customHeight="1" x14ac:dyDescent="0.2">
      <c r="A31" s="5" t="s">
        <v>23</v>
      </c>
      <c r="B31" s="21">
        <f>'Ячейка 3'!D34+'Ячейка 4'!D34+'Ячейка 36'!D34+'Ячейка 37'!D34</f>
        <v>6227.99999999188</v>
      </c>
      <c r="C31" s="21"/>
      <c r="D31" s="191">
        <f>'Ячейка 3'!H34+'Ячейка 4'!H34+'Ячейка 36'!H34+'Ячейка 37'!H34</f>
        <v>4283.9999999969223</v>
      </c>
      <c r="E31" s="192"/>
      <c r="F31" s="188">
        <f t="shared" si="0"/>
        <v>0.68786127167670319</v>
      </c>
      <c r="G31" s="205"/>
      <c r="H31" s="126"/>
      <c r="I31" s="127"/>
      <c r="J31" s="127"/>
      <c r="K31" s="127"/>
      <c r="L31" s="127"/>
      <c r="N31" s="17"/>
      <c r="O31" s="134" t="s">
        <v>145</v>
      </c>
      <c r="P31" s="134"/>
      <c r="Q31" s="134"/>
      <c r="R31" s="134"/>
      <c r="S31" s="134"/>
      <c r="T31" s="134"/>
      <c r="U31" s="134"/>
      <c r="V31" s="134"/>
    </row>
    <row r="32" spans="1:23" ht="20.100000000000001" customHeight="1" x14ac:dyDescent="0.2">
      <c r="A32" s="5" t="s">
        <v>24</v>
      </c>
      <c r="B32" s="21">
        <f>'Ячейка 3'!D35+'Ячейка 4'!D35+'Ячейка 36'!D35+'Ячейка 37'!D35</f>
        <v>6119.9999999862484</v>
      </c>
      <c r="C32" s="21"/>
      <c r="D32" s="191">
        <f>'Ячейка 3'!H35+'Ячейка 4'!H35+'Ячейка 36'!H35+'Ячейка 37'!H35</f>
        <v>4212.0000000068103</v>
      </c>
      <c r="E32" s="192"/>
      <c r="F32" s="188">
        <f t="shared" si="0"/>
        <v>0.68823529412030626</v>
      </c>
      <c r="G32" s="205"/>
      <c r="H32" s="126"/>
      <c r="I32" s="127"/>
      <c r="J32" s="127"/>
      <c r="K32" s="127"/>
      <c r="L32" s="127"/>
      <c r="N32" s="17" t="s">
        <v>146</v>
      </c>
      <c r="O32" s="134" t="s">
        <v>147</v>
      </c>
      <c r="P32" s="134"/>
      <c r="Q32" s="134"/>
      <c r="R32" s="134"/>
      <c r="S32" s="134"/>
      <c r="T32" s="134"/>
      <c r="U32" s="134"/>
      <c r="V32" s="134"/>
    </row>
    <row r="33" spans="1:24" ht="20.100000000000001" customHeight="1" x14ac:dyDescent="0.2">
      <c r="A33" s="5" t="s">
        <v>25</v>
      </c>
      <c r="B33" s="21">
        <f>'Ячейка 3'!D36+'Ячейка 4'!D36+'Ячейка 36'!D36+'Ячейка 37'!D36</f>
        <v>6227.9999999755091</v>
      </c>
      <c r="C33" s="21"/>
      <c r="D33" s="191">
        <f>'Ячейка 3'!H36+'Ячейка 4'!H36+'Ячейка 36'!H36+'Ячейка 37'!H36</f>
        <v>4283.9999999969223</v>
      </c>
      <c r="E33" s="192"/>
      <c r="F33" s="188">
        <f t="shared" si="0"/>
        <v>0.6878612716785113</v>
      </c>
      <c r="G33" s="205"/>
      <c r="H33" s="126"/>
      <c r="I33" s="127"/>
      <c r="J33" s="127"/>
      <c r="K33" s="127"/>
      <c r="L33" s="127"/>
      <c r="N33" s="17" t="s">
        <v>148</v>
      </c>
      <c r="O33" s="134" t="s">
        <v>149</v>
      </c>
      <c r="P33" s="134"/>
      <c r="Q33" s="134"/>
      <c r="R33" s="134"/>
      <c r="S33" s="134"/>
      <c r="T33" s="134"/>
      <c r="U33" s="134"/>
      <c r="V33" s="134"/>
    </row>
    <row r="34" spans="1:24" ht="20.100000000000001" customHeight="1" x14ac:dyDescent="0.2">
      <c r="A34" s="5" t="s">
        <v>26</v>
      </c>
      <c r="B34" s="21">
        <f>'Ячейка 3'!D37+'Ячейка 4'!D37+'Ячейка 36'!D37+'Ячейка 37'!D37</f>
        <v>6083.9999999952852</v>
      </c>
      <c r="C34" s="21"/>
      <c r="D34" s="191">
        <f>'Ячейка 3'!H37+'Ячейка 4'!H37+'Ячейка 36'!H37+'Ячейка 37'!H37</f>
        <v>4211.9999999904394</v>
      </c>
      <c r="E34" s="192"/>
      <c r="F34" s="188">
        <f t="shared" si="0"/>
        <v>0.69230769230665734</v>
      </c>
      <c r="G34" s="205"/>
      <c r="H34" s="126"/>
      <c r="I34" s="127"/>
      <c r="J34" s="127"/>
      <c r="K34" s="127"/>
      <c r="L34" s="127"/>
    </row>
    <row r="35" spans="1:24" ht="20.100000000000001" customHeight="1" x14ac:dyDescent="0.2">
      <c r="A35" s="5" t="s">
        <v>27</v>
      </c>
      <c r="B35" s="21">
        <f>'Ячейка 3'!D38+'Ячейка 4'!D38+'Ячейка 36'!D38+'Ячейка 37'!D38</f>
        <v>6084.0000000607688</v>
      </c>
      <c r="C35" s="21"/>
      <c r="D35" s="191">
        <f>'Ячейка 3'!H38+'Ячейка 4'!H38+'Ячейка 36'!H38+'Ячейка 37'!H38</f>
        <v>4140.0000000003274</v>
      </c>
      <c r="E35" s="192"/>
      <c r="F35" s="188">
        <f t="shared" si="0"/>
        <v>0.68047337277432218</v>
      </c>
      <c r="G35" s="205"/>
      <c r="H35" s="126"/>
      <c r="I35" s="127"/>
      <c r="J35" s="127"/>
      <c r="K35" s="127"/>
      <c r="L35" s="127"/>
    </row>
    <row r="36" spans="1:24" ht="20.100000000000001" customHeight="1" x14ac:dyDescent="0.2">
      <c r="A36" s="5" t="s">
        <v>28</v>
      </c>
      <c r="B36" s="21">
        <f>'Ячейка 3'!D39+'Ячейка 4'!D39+'Ячейка 36'!D39+'Ячейка 37'!D39</f>
        <v>6083.9999999789143</v>
      </c>
      <c r="C36" s="21"/>
      <c r="D36" s="191">
        <f>'Ячейка 3'!H39+'Ячейка 4'!H39+'Ячейка 36'!H39+'Ячейка 37'!H39</f>
        <v>4176.0000000076616</v>
      </c>
      <c r="E36" s="192"/>
      <c r="F36" s="188">
        <f t="shared" si="0"/>
        <v>0.68639053254801685</v>
      </c>
      <c r="G36" s="205"/>
      <c r="H36" s="126"/>
      <c r="I36" s="127"/>
      <c r="J36" s="127"/>
      <c r="K36" s="127"/>
      <c r="L36" s="127"/>
    </row>
    <row r="37" spans="1:24" ht="20.100000000000001" customHeight="1" x14ac:dyDescent="0.2">
      <c r="A37" s="5" t="s">
        <v>29</v>
      </c>
      <c r="B37" s="21">
        <f>'Ячейка 3'!D40+'Ячейка 4'!D40+'Ячейка 36'!D40+'Ячейка 37'!D40</f>
        <v>6192.0000000009168</v>
      </c>
      <c r="C37" s="21"/>
      <c r="D37" s="191">
        <f>'Ячейка 3'!H40+'Ячейка 4'!H40+'Ячейка 36'!H40+'Ячейка 37'!H40</f>
        <v>4211.9999999986248</v>
      </c>
      <c r="E37" s="192"/>
      <c r="F37" s="188">
        <f t="shared" si="0"/>
        <v>0.68023255813921213</v>
      </c>
      <c r="G37" s="205"/>
      <c r="H37" s="126"/>
      <c r="I37" s="127"/>
      <c r="J37" s="127"/>
      <c r="K37" s="127"/>
      <c r="L37" s="127"/>
    </row>
    <row r="38" spans="1:24" ht="20.100000000000001" customHeight="1" x14ac:dyDescent="0.2">
      <c r="A38" s="5" t="s">
        <v>30</v>
      </c>
      <c r="B38" s="21">
        <f>'Ячейка 3'!D41+'Ячейка 4'!D41+'Ячейка 36'!D41+'Ячейка 37'!D41</f>
        <v>6084.0000000116561</v>
      </c>
      <c r="C38" s="21"/>
      <c r="D38" s="191">
        <f>'Ячейка 3'!H41+'Ячейка 4'!H41+'Ячейка 36'!H41+'Ячейка 37'!H41</f>
        <v>4319.999999996071</v>
      </c>
      <c r="E38" s="192"/>
      <c r="F38" s="188">
        <f t="shared" si="0"/>
        <v>0.71005917159562693</v>
      </c>
      <c r="G38" s="205"/>
      <c r="H38" s="126"/>
      <c r="I38" s="127"/>
      <c r="J38" s="127"/>
      <c r="K38" s="127"/>
      <c r="L38" s="127"/>
    </row>
    <row r="39" spans="1:24" ht="20.100000000000001" customHeight="1" x14ac:dyDescent="0.2">
      <c r="A39" s="5" t="s">
        <v>31</v>
      </c>
      <c r="B39" s="21">
        <f>'Ячейка 3'!D42+'Ячейка 4'!D42+'Ячейка 36'!D42+'Ячейка 37'!D42</f>
        <v>6047.9999999715801</v>
      </c>
      <c r="C39" s="21"/>
      <c r="D39" s="191">
        <f>'Ячейка 3'!H42+'Ячейка 4'!H42+'Ячейка 36'!H42+'Ячейка 37'!H42</f>
        <v>4247.9999999895881</v>
      </c>
      <c r="E39" s="192"/>
      <c r="F39" s="188">
        <f t="shared" si="0"/>
        <v>0.7023809523825314</v>
      </c>
      <c r="G39" s="205"/>
      <c r="H39" s="126"/>
      <c r="I39" s="127"/>
      <c r="J39" s="127"/>
      <c r="K39" s="127"/>
      <c r="L39" s="127"/>
      <c r="P39" s="91" t="s">
        <v>150</v>
      </c>
      <c r="Q39" s="91"/>
      <c r="R39" s="91"/>
      <c r="S39" s="90" t="s">
        <v>382</v>
      </c>
      <c r="T39" s="90"/>
      <c r="U39" s="90"/>
      <c r="V39" s="90"/>
      <c r="W39" s="90"/>
      <c r="X39" s="90"/>
    </row>
    <row r="40" spans="1:24" ht="20.100000000000001" customHeight="1" x14ac:dyDescent="0.2">
      <c r="A40" s="5" t="s">
        <v>32</v>
      </c>
      <c r="B40" s="21">
        <f>SUM(B15:B39)</f>
        <v>147131.99999998324</v>
      </c>
      <c r="C40" s="21"/>
      <c r="D40" s="191">
        <f>SUM(D15:E39)</f>
        <v>102671.99999999502</v>
      </c>
      <c r="E40" s="192"/>
      <c r="F40" s="188">
        <f t="shared" si="0"/>
        <v>0.6978223635919224</v>
      </c>
      <c r="G40" s="205"/>
      <c r="H40" s="126"/>
      <c r="I40" s="127"/>
      <c r="J40" s="127"/>
      <c r="K40" s="127"/>
      <c r="L40" s="127"/>
    </row>
    <row r="41" spans="1:24" ht="20.100000000000001" customHeight="1" x14ac:dyDescent="0.2">
      <c r="A41" s="5" t="s">
        <v>33</v>
      </c>
      <c r="B41" s="5"/>
      <c r="C41" s="5"/>
      <c r="D41" s="144"/>
      <c r="E41" s="194"/>
      <c r="F41" s="188"/>
      <c r="G41" s="205"/>
      <c r="H41" s="126"/>
      <c r="I41" s="127"/>
      <c r="J41" s="127"/>
      <c r="K41" s="127"/>
      <c r="L41" s="127"/>
    </row>
    <row r="42" spans="1:24" ht="20.100000000000001" customHeight="1" x14ac:dyDescent="0.2">
      <c r="A42" s="194" t="s">
        <v>2</v>
      </c>
      <c r="B42" s="144" t="s">
        <v>37</v>
      </c>
      <c r="C42" s="145"/>
      <c r="D42" s="194"/>
      <c r="E42" s="144" t="s">
        <v>40</v>
      </c>
      <c r="F42" s="145"/>
      <c r="G42" s="145"/>
      <c r="H42" s="145"/>
      <c r="I42" s="194"/>
      <c r="J42" s="137" t="s">
        <v>5</v>
      </c>
      <c r="K42" s="149"/>
      <c r="L42" s="149"/>
    </row>
    <row r="43" spans="1:24" ht="34.5" customHeight="1" x14ac:dyDescent="0.2">
      <c r="A43" s="194"/>
      <c r="B43" s="195" t="s">
        <v>38</v>
      </c>
      <c r="C43" s="195"/>
      <c r="D43" s="5" t="s">
        <v>39</v>
      </c>
      <c r="E43" s="144" t="s">
        <v>41</v>
      </c>
      <c r="F43" s="145"/>
      <c r="G43" s="194"/>
      <c r="H43" s="144" t="s">
        <v>42</v>
      </c>
      <c r="I43" s="194"/>
      <c r="J43" s="140"/>
      <c r="K43" s="148"/>
      <c r="L43" s="148"/>
    </row>
    <row r="44" spans="1:24" ht="20.100000000000001" customHeight="1" x14ac:dyDescent="0.2">
      <c r="A44" s="4" t="s">
        <v>153</v>
      </c>
      <c r="B44" s="191">
        <f>SUM(B24:B26)</f>
        <v>18899.999999986903</v>
      </c>
      <c r="C44" s="192"/>
      <c r="D44" s="21">
        <f>SUM(D24:E26)</f>
        <v>12636.00000000406</v>
      </c>
      <c r="E44" s="191">
        <f>B44/3</f>
        <v>6299.9999999956344</v>
      </c>
      <c r="F44" s="193"/>
      <c r="G44" s="192"/>
      <c r="H44" s="191">
        <f>D44/3</f>
        <v>4212.0000000013533</v>
      </c>
      <c r="I44" s="192"/>
      <c r="J44" s="188">
        <f>H44/E44</f>
        <v>0.66857142857210672</v>
      </c>
      <c r="K44" s="189"/>
      <c r="L44" s="189"/>
    </row>
    <row r="45" spans="1:24" ht="20.100000000000001" customHeight="1" x14ac:dyDescent="0.2">
      <c r="A45" s="4" t="s">
        <v>43</v>
      </c>
      <c r="B45" s="191">
        <f>SUM(B33:B36)</f>
        <v>24480.000000010477</v>
      </c>
      <c r="C45" s="192"/>
      <c r="D45" s="21">
        <f>SUM(D33:E36)</f>
        <v>16811.999999995351</v>
      </c>
      <c r="E45" s="191">
        <f>B45/4</f>
        <v>6120.0000000026193</v>
      </c>
      <c r="F45" s="193"/>
      <c r="G45" s="192"/>
      <c r="H45" s="191">
        <f>D45/4</f>
        <v>4202.9999999988377</v>
      </c>
      <c r="I45" s="192"/>
      <c r="J45" s="188">
        <f>H45/E45</f>
        <v>0.68676470588186911</v>
      </c>
      <c r="K45" s="189"/>
      <c r="L45" s="189"/>
    </row>
    <row r="46" spans="1:24" ht="20.100000000000001" customHeight="1" x14ac:dyDescent="0.2">
      <c r="A46" s="4" t="s">
        <v>44</v>
      </c>
      <c r="B46" s="191">
        <f>SUM(B16:B39)</f>
        <v>147131.99999998324</v>
      </c>
      <c r="C46" s="192"/>
      <c r="D46" s="21">
        <f>SUM(D16:E39)</f>
        <v>102671.99999999502</v>
      </c>
      <c r="E46" s="191">
        <f>B46/24</f>
        <v>6130.4999999993015</v>
      </c>
      <c r="F46" s="193"/>
      <c r="G46" s="192"/>
      <c r="H46" s="191">
        <f>D46/24</f>
        <v>4277.9999999997926</v>
      </c>
      <c r="I46" s="192"/>
      <c r="J46" s="188">
        <f>H46/E46</f>
        <v>0.6978223635919224</v>
      </c>
      <c r="K46" s="189"/>
      <c r="L46" s="189"/>
    </row>
    <row r="47" spans="1:24" ht="20.100000000000001" customHeight="1" x14ac:dyDescent="0.2"/>
    <row r="48" spans="1:24" ht="20.100000000000001" customHeight="1" x14ac:dyDescent="0.2"/>
    <row r="49" spans="3:9" ht="20.100000000000001" customHeight="1" x14ac:dyDescent="0.2"/>
    <row r="50" spans="3:9" ht="20.100000000000001" customHeight="1" x14ac:dyDescent="0.2">
      <c r="C50" s="128" t="s">
        <v>194</v>
      </c>
      <c r="D50" s="128"/>
      <c r="E50" s="128"/>
      <c r="F50" s="128"/>
      <c r="G50" s="128"/>
      <c r="H50" s="128"/>
      <c r="I50" s="128"/>
    </row>
    <row r="51" spans="3:9" ht="20.100000000000001" customHeight="1" x14ac:dyDescent="0.2"/>
  </sheetData>
  <mergeCells count="173">
    <mergeCell ref="F5:H6"/>
    <mergeCell ref="I5:L6"/>
    <mergeCell ref="F3:H4"/>
    <mergeCell ref="I3:L4"/>
    <mergeCell ref="F1:H2"/>
    <mergeCell ref="I1:L2"/>
    <mergeCell ref="N4:Q4"/>
    <mergeCell ref="N5:Q5"/>
    <mergeCell ref="N6:Q6"/>
    <mergeCell ref="N7:Q7"/>
    <mergeCell ref="N8:Q8"/>
    <mergeCell ref="N9:Q9"/>
    <mergeCell ref="M1:M3"/>
    <mergeCell ref="N1:Q3"/>
    <mergeCell ref="R1:T1"/>
    <mergeCell ref="U14:U18"/>
    <mergeCell ref="V14:V18"/>
    <mergeCell ref="W14:W18"/>
    <mergeCell ref="U1:W1"/>
    <mergeCell ref="R2:R3"/>
    <mergeCell ref="U2:U3"/>
    <mergeCell ref="S2:T2"/>
    <mergeCell ref="S3:T3"/>
    <mergeCell ref="V2:W2"/>
    <mergeCell ref="V3:W3"/>
    <mergeCell ref="I9:M9"/>
    <mergeCell ref="A7:L7"/>
    <mergeCell ref="F12:G13"/>
    <mergeCell ref="H12:L12"/>
    <mergeCell ref="F9:H9"/>
    <mergeCell ref="A9:E9"/>
    <mergeCell ref="A8:L8"/>
    <mergeCell ref="F14:G14"/>
    <mergeCell ref="N19:Q19"/>
    <mergeCell ref="N20:Q20"/>
    <mergeCell ref="N21:Q21"/>
    <mergeCell ref="N10:Q10"/>
    <mergeCell ref="N11:Q11"/>
    <mergeCell ref="M14:M18"/>
    <mergeCell ref="N14:Q18"/>
    <mergeCell ref="R14:T14"/>
    <mergeCell ref="T15:T18"/>
    <mergeCell ref="S15:S18"/>
    <mergeCell ref="R15:R18"/>
    <mergeCell ref="D36:E36"/>
    <mergeCell ref="D38:E38"/>
    <mergeCell ref="D39:E39"/>
    <mergeCell ref="D37:E37"/>
    <mergeCell ref="D29:E29"/>
    <mergeCell ref="F21:G21"/>
    <mergeCell ref="D21:E21"/>
    <mergeCell ref="O30:V30"/>
    <mergeCell ref="O31:V31"/>
    <mergeCell ref="O32:V32"/>
    <mergeCell ref="O33:V33"/>
    <mergeCell ref="P39:R39"/>
    <mergeCell ref="N24:V24"/>
    <mergeCell ref="O25:V25"/>
    <mergeCell ref="O26:V26"/>
    <mergeCell ref="O27:V27"/>
    <mergeCell ref="O28:V28"/>
    <mergeCell ref="O29:V29"/>
    <mergeCell ref="S39:X39"/>
    <mergeCell ref="D14:E14"/>
    <mergeCell ref="D15:E15"/>
    <mergeCell ref="D16:E16"/>
    <mergeCell ref="D17:E17"/>
    <mergeCell ref="D18:E18"/>
    <mergeCell ref="D19:E19"/>
    <mergeCell ref="D20:E20"/>
    <mergeCell ref="C50:I50"/>
    <mergeCell ref="A10:B10"/>
    <mergeCell ref="C10:H10"/>
    <mergeCell ref="A11:L11"/>
    <mergeCell ref="H13:L13"/>
    <mergeCell ref="A12:A13"/>
    <mergeCell ref="B13:C13"/>
    <mergeCell ref="D13:E13"/>
    <mergeCell ref="B12:E12"/>
    <mergeCell ref="A42:A43"/>
    <mergeCell ref="B43:C43"/>
    <mergeCell ref="D27:E27"/>
    <mergeCell ref="D28:E28"/>
    <mergeCell ref="D40:E40"/>
    <mergeCell ref="D33:E33"/>
    <mergeCell ref="D34:E34"/>
    <mergeCell ref="D35:E35"/>
    <mergeCell ref="F15:G15"/>
    <mergeCell ref="F16:G16"/>
    <mergeCell ref="F17:G17"/>
    <mergeCell ref="F22:G22"/>
    <mergeCell ref="F18:G18"/>
    <mergeCell ref="F19:G19"/>
    <mergeCell ref="F20:G20"/>
    <mergeCell ref="F34:G34"/>
    <mergeCell ref="D30:E30"/>
    <mergeCell ref="D31:E31"/>
    <mergeCell ref="D32:E32"/>
    <mergeCell ref="D23:E23"/>
    <mergeCell ref="D24:E24"/>
    <mergeCell ref="F23:G23"/>
    <mergeCell ref="F24:G24"/>
    <mergeCell ref="F25:G25"/>
    <mergeCell ref="F26:G26"/>
    <mergeCell ref="F33:G33"/>
    <mergeCell ref="D25:E25"/>
    <mergeCell ref="D26:E26"/>
    <mergeCell ref="H23:L23"/>
    <mergeCell ref="H24:L24"/>
    <mergeCell ref="H25:L25"/>
    <mergeCell ref="H26:L26"/>
    <mergeCell ref="H27:L27"/>
    <mergeCell ref="H28:L28"/>
    <mergeCell ref="D22:E22"/>
    <mergeCell ref="F27:G27"/>
    <mergeCell ref="F28:G28"/>
    <mergeCell ref="H14:L14"/>
    <mergeCell ref="H15:L15"/>
    <mergeCell ref="H16:L16"/>
    <mergeCell ref="H17:L17"/>
    <mergeCell ref="H18:L18"/>
    <mergeCell ref="H19:L19"/>
    <mergeCell ref="H20:L20"/>
    <mergeCell ref="H21:L21"/>
    <mergeCell ref="H22:L22"/>
    <mergeCell ref="H45:I45"/>
    <mergeCell ref="F41:G41"/>
    <mergeCell ref="H35:L35"/>
    <mergeCell ref="H36:L36"/>
    <mergeCell ref="H37:L37"/>
    <mergeCell ref="H38:L38"/>
    <mergeCell ref="H39:L39"/>
    <mergeCell ref="H40:L40"/>
    <mergeCell ref="H29:L29"/>
    <mergeCell ref="H30:L30"/>
    <mergeCell ref="H31:L31"/>
    <mergeCell ref="H32:L32"/>
    <mergeCell ref="H33:L33"/>
    <mergeCell ref="H34:L34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6:I46"/>
    <mergeCell ref="E42:I42"/>
    <mergeCell ref="E43:G43"/>
    <mergeCell ref="H43:I43"/>
    <mergeCell ref="E44:G44"/>
    <mergeCell ref="H44:I44"/>
    <mergeCell ref="H41:L41"/>
    <mergeCell ref="B42:D42"/>
    <mergeCell ref="B44:C44"/>
    <mergeCell ref="B45:C45"/>
    <mergeCell ref="J44:L44"/>
    <mergeCell ref="J45:L45"/>
    <mergeCell ref="D41:E41"/>
    <mergeCell ref="E45:G45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4" orientation="portrait" horizontalDpi="180" verticalDpi="180" r:id="rId1"/>
  <headerFooter alignWithMargins="0"/>
  <colBreaks count="1" manualBreakCount="1">
    <brk id="12" max="49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X51"/>
  <sheetViews>
    <sheetView view="pageBreakPreview" topLeftCell="A10" zoomScale="75" zoomScaleNormal="100" workbookViewId="0">
      <selection activeCell="W34" sqref="W34"/>
    </sheetView>
  </sheetViews>
  <sheetFormatPr defaultRowHeight="18.75" x14ac:dyDescent="0.2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4.42578125" style="2" customWidth="1"/>
    <col min="20" max="20" width="13.7109375" style="2" customWidth="1"/>
    <col min="21" max="21" width="13.140625" style="2" customWidth="1"/>
    <col min="22" max="22" width="13.85546875" style="2" customWidth="1"/>
    <col min="23" max="23" width="14.42578125" style="2" customWidth="1"/>
    <col min="24" max="28" width="10.28515625" style="2" customWidth="1"/>
    <col min="29" max="16384" width="9.140625" style="2"/>
  </cols>
  <sheetData>
    <row r="1" spans="1:23" ht="26.25" x14ac:dyDescent="0.2">
      <c r="A1" s="103" t="s">
        <v>161</v>
      </c>
      <c r="B1" s="103"/>
      <c r="C1" s="103"/>
      <c r="D1" s="103"/>
      <c r="E1" s="103"/>
      <c r="F1" s="107" t="s">
        <v>154</v>
      </c>
      <c r="G1" s="107"/>
      <c r="H1" s="107"/>
      <c r="I1" s="103" t="s">
        <v>163</v>
      </c>
      <c r="J1" s="103"/>
      <c r="K1" s="103"/>
      <c r="L1" s="103"/>
      <c r="M1" s="141" t="s">
        <v>115</v>
      </c>
      <c r="N1" s="135" t="s">
        <v>116</v>
      </c>
      <c r="O1" s="135"/>
      <c r="P1" s="135"/>
      <c r="Q1" s="135"/>
      <c r="R1" s="195" t="s">
        <v>117</v>
      </c>
      <c r="S1" s="195"/>
      <c r="T1" s="195"/>
      <c r="U1" s="195" t="s">
        <v>118</v>
      </c>
      <c r="V1" s="195"/>
      <c r="W1" s="144"/>
    </row>
    <row r="2" spans="1:23" ht="18.75" customHeight="1" x14ac:dyDescent="0.2">
      <c r="A2" s="105" t="s">
        <v>45</v>
      </c>
      <c r="B2" s="105"/>
      <c r="C2" s="105"/>
      <c r="D2" s="105"/>
      <c r="E2" s="105"/>
      <c r="F2" s="107"/>
      <c r="G2" s="107"/>
      <c r="H2" s="107"/>
      <c r="I2" s="103"/>
      <c r="J2" s="103"/>
      <c r="K2" s="103"/>
      <c r="L2" s="103"/>
      <c r="M2" s="132"/>
      <c r="N2" s="136"/>
      <c r="O2" s="136"/>
      <c r="P2" s="136"/>
      <c r="Q2" s="136"/>
      <c r="R2" s="136" t="s">
        <v>119</v>
      </c>
      <c r="S2" s="136" t="s">
        <v>120</v>
      </c>
      <c r="T2" s="136"/>
      <c r="U2" s="136" t="s">
        <v>119</v>
      </c>
      <c r="V2" s="136" t="s">
        <v>120</v>
      </c>
      <c r="W2" s="138"/>
    </row>
    <row r="3" spans="1:23" ht="21.75" customHeight="1" x14ac:dyDescent="0.2">
      <c r="A3" s="103" t="s">
        <v>162</v>
      </c>
      <c r="B3" s="103"/>
      <c r="C3" s="103"/>
      <c r="D3" s="103"/>
      <c r="E3" s="103"/>
      <c r="F3" s="107" t="s">
        <v>155</v>
      </c>
      <c r="G3" s="107"/>
      <c r="H3" s="107"/>
      <c r="I3" s="103" t="s">
        <v>236</v>
      </c>
      <c r="J3" s="103"/>
      <c r="K3" s="103"/>
      <c r="L3" s="103"/>
      <c r="M3" s="133"/>
      <c r="N3" s="139"/>
      <c r="O3" s="139"/>
      <c r="P3" s="139"/>
      <c r="Q3" s="139"/>
      <c r="R3" s="139"/>
      <c r="S3" s="139" t="s">
        <v>121</v>
      </c>
      <c r="T3" s="139"/>
      <c r="U3" s="139"/>
      <c r="V3" s="139" t="s">
        <v>121</v>
      </c>
      <c r="W3" s="140"/>
    </row>
    <row r="4" spans="1:23" ht="29.25" customHeight="1" x14ac:dyDescent="0.2">
      <c r="A4" s="105" t="s">
        <v>46</v>
      </c>
      <c r="B4" s="105"/>
      <c r="C4" s="105"/>
      <c r="D4" s="105"/>
      <c r="E4" s="105"/>
      <c r="F4" s="107"/>
      <c r="G4" s="107"/>
      <c r="H4" s="107"/>
      <c r="I4" s="103"/>
      <c r="J4" s="103"/>
      <c r="K4" s="103"/>
      <c r="L4" s="103"/>
      <c r="M4" s="9"/>
      <c r="N4" s="199" t="s">
        <v>122</v>
      </c>
      <c r="O4" s="199"/>
      <c r="P4" s="199"/>
      <c r="Q4" s="199"/>
      <c r="R4" s="7"/>
      <c r="S4" s="8"/>
      <c r="T4" s="9"/>
      <c r="U4" s="7"/>
      <c r="V4" s="8"/>
      <c r="W4" s="18"/>
    </row>
    <row r="5" spans="1:23" ht="18" customHeight="1" x14ac:dyDescent="0.2">
      <c r="A5" s="190" t="s">
        <v>182</v>
      </c>
      <c r="B5" s="190"/>
      <c r="C5" s="190"/>
      <c r="D5" s="190"/>
      <c r="E5" s="190"/>
      <c r="F5" s="107" t="s">
        <v>156</v>
      </c>
      <c r="G5" s="107"/>
      <c r="H5" s="107"/>
      <c r="I5" s="103" t="s">
        <v>262</v>
      </c>
      <c r="J5" s="103"/>
      <c r="K5" s="103"/>
      <c r="L5" s="103"/>
      <c r="M5" s="9"/>
      <c r="N5" s="200" t="s">
        <v>123</v>
      </c>
      <c r="O5" s="200"/>
      <c r="P5" s="200"/>
      <c r="Q5" s="200"/>
      <c r="R5" s="7"/>
      <c r="S5" s="8"/>
      <c r="T5" s="9"/>
      <c r="U5" s="7"/>
      <c r="V5" s="8"/>
      <c r="W5" s="18"/>
    </row>
    <row r="6" spans="1:23" x14ac:dyDescent="0.2">
      <c r="A6" s="105" t="s">
        <v>47</v>
      </c>
      <c r="B6" s="105"/>
      <c r="C6" s="105"/>
      <c r="D6" s="105"/>
      <c r="E6" s="105"/>
      <c r="F6" s="107"/>
      <c r="G6" s="107"/>
      <c r="H6" s="107"/>
      <c r="I6" s="103"/>
      <c r="J6" s="103"/>
      <c r="K6" s="103"/>
      <c r="L6" s="103"/>
      <c r="M6" s="9"/>
      <c r="N6" s="200" t="s">
        <v>124</v>
      </c>
      <c r="O6" s="200"/>
      <c r="P6" s="200"/>
      <c r="Q6" s="200"/>
      <c r="R6" s="7"/>
      <c r="S6" s="8"/>
      <c r="T6" s="9"/>
      <c r="U6" s="7"/>
      <c r="V6" s="8"/>
      <c r="W6" s="18"/>
    </row>
    <row r="7" spans="1:23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9"/>
      <c r="N7" s="202" t="s">
        <v>125</v>
      </c>
      <c r="O7" s="202"/>
      <c r="P7" s="202"/>
      <c r="Q7" s="202"/>
      <c r="R7" s="7"/>
      <c r="S7" s="8"/>
      <c r="T7" s="9"/>
      <c r="U7" s="7"/>
      <c r="V7" s="8"/>
      <c r="W7" s="18"/>
    </row>
    <row r="8" spans="1:23" ht="22.5" x14ac:dyDescent="0.2">
      <c r="A8" s="131" t="s">
        <v>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9"/>
      <c r="N8" s="200" t="s">
        <v>126</v>
      </c>
      <c r="O8" s="200"/>
      <c r="P8" s="200"/>
      <c r="Q8" s="200"/>
      <c r="R8" s="7"/>
      <c r="S8" s="8"/>
      <c r="T8" s="9"/>
      <c r="U8" s="7"/>
      <c r="V8" s="8"/>
      <c r="W8" s="18"/>
    </row>
    <row r="9" spans="1:23" x14ac:dyDescent="0.2">
      <c r="A9" s="198" t="s">
        <v>152</v>
      </c>
      <c r="B9" s="198"/>
      <c r="C9" s="198"/>
      <c r="D9" s="198"/>
      <c r="E9" s="198"/>
      <c r="F9" s="125" t="s">
        <v>378</v>
      </c>
      <c r="G9" s="125"/>
      <c r="H9" s="125"/>
      <c r="I9" s="106" t="s">
        <v>379</v>
      </c>
      <c r="J9" s="106"/>
      <c r="K9" s="106"/>
      <c r="L9" s="106"/>
      <c r="M9" s="106"/>
      <c r="N9" s="200" t="s">
        <v>127</v>
      </c>
      <c r="O9" s="200"/>
      <c r="P9" s="200"/>
      <c r="Q9" s="200"/>
      <c r="R9" s="7"/>
      <c r="S9" s="8"/>
      <c r="T9" s="9"/>
      <c r="U9" s="7"/>
      <c r="V9" s="8"/>
      <c r="W9" s="18"/>
    </row>
    <row r="10" spans="1:23" ht="19.5" customHeight="1" x14ac:dyDescent="0.2">
      <c r="A10" s="198" t="s">
        <v>151</v>
      </c>
      <c r="B10" s="198"/>
      <c r="C10" s="125" t="s">
        <v>192</v>
      </c>
      <c r="D10" s="125"/>
      <c r="E10" s="125"/>
      <c r="F10" s="125"/>
      <c r="G10" s="125"/>
      <c r="H10" s="125"/>
      <c r="I10" s="3"/>
      <c r="J10" s="3"/>
      <c r="K10" s="3"/>
      <c r="L10" s="3"/>
      <c r="M10" s="9"/>
      <c r="N10" s="202" t="s">
        <v>128</v>
      </c>
      <c r="O10" s="202"/>
      <c r="P10" s="202"/>
      <c r="Q10" s="202"/>
      <c r="R10" s="7"/>
      <c r="S10" s="8"/>
      <c r="T10" s="9"/>
      <c r="U10" s="7"/>
      <c r="V10" s="8"/>
      <c r="W10" s="18"/>
    </row>
    <row r="11" spans="1:23" x14ac:dyDescent="0.2">
      <c r="A11" s="187" t="s">
        <v>1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9"/>
      <c r="N11" s="203" t="s">
        <v>129</v>
      </c>
      <c r="O11" s="203"/>
      <c r="P11" s="203"/>
      <c r="Q11" s="203"/>
      <c r="R11" s="7"/>
      <c r="S11" s="8"/>
      <c r="T11" s="9"/>
      <c r="U11" s="7"/>
      <c r="V11" s="8"/>
      <c r="W11" s="18"/>
    </row>
    <row r="12" spans="1:23" ht="20.100000000000001" customHeight="1" x14ac:dyDescent="0.2">
      <c r="A12" s="194" t="s">
        <v>2</v>
      </c>
      <c r="B12" s="195" t="s">
        <v>36</v>
      </c>
      <c r="C12" s="195"/>
      <c r="D12" s="195"/>
      <c r="E12" s="195"/>
      <c r="F12" s="195" t="s">
        <v>5</v>
      </c>
      <c r="G12" s="195"/>
      <c r="H12" s="137" t="s">
        <v>34</v>
      </c>
      <c r="I12" s="149"/>
      <c r="J12" s="149"/>
      <c r="K12" s="149"/>
      <c r="L12" s="149"/>
      <c r="N12" s="1"/>
      <c r="O12" s="1"/>
      <c r="P12" s="1"/>
      <c r="Q12" s="1"/>
    </row>
    <row r="13" spans="1:23" ht="20.100000000000001" customHeight="1" x14ac:dyDescent="0.2">
      <c r="A13" s="194"/>
      <c r="B13" s="195" t="s">
        <v>3</v>
      </c>
      <c r="C13" s="195"/>
      <c r="D13" s="195" t="s">
        <v>4</v>
      </c>
      <c r="E13" s="195"/>
      <c r="F13" s="195"/>
      <c r="G13" s="195"/>
      <c r="H13" s="140" t="s">
        <v>35</v>
      </c>
      <c r="I13" s="148"/>
      <c r="J13" s="148"/>
      <c r="K13" s="148"/>
      <c r="L13" s="148"/>
    </row>
    <row r="14" spans="1:23" ht="20.100000000000001" customHeight="1" x14ac:dyDescent="0.2">
      <c r="A14" s="5" t="s">
        <v>6</v>
      </c>
      <c r="B14" s="7"/>
      <c r="C14" s="5"/>
      <c r="D14" s="143"/>
      <c r="E14" s="143"/>
      <c r="F14" s="196" t="str">
        <f t="shared" ref="F14:F40" si="0">IF(OR(B14="",D14=""),"",IF(ISERROR(D14/B14),IF(D14=0,0,""),D14/B14))</f>
        <v/>
      </c>
      <c r="G14" s="196"/>
      <c r="H14" s="143"/>
      <c r="I14" s="143"/>
      <c r="J14" s="143"/>
      <c r="K14" s="143"/>
      <c r="L14" s="143"/>
      <c r="M14" s="194" t="s">
        <v>115</v>
      </c>
      <c r="N14" s="195" t="s">
        <v>116</v>
      </c>
      <c r="O14" s="195"/>
      <c r="P14" s="195"/>
      <c r="Q14" s="195"/>
      <c r="R14" s="195" t="s">
        <v>117</v>
      </c>
      <c r="S14" s="195"/>
      <c r="T14" s="195"/>
      <c r="U14" s="195" t="s">
        <v>130</v>
      </c>
      <c r="V14" s="195" t="s">
        <v>69</v>
      </c>
      <c r="W14" s="144" t="s">
        <v>131</v>
      </c>
    </row>
    <row r="15" spans="1:23" ht="20.100000000000001" customHeight="1" x14ac:dyDescent="0.2">
      <c r="A15" s="5" t="s">
        <v>7</v>
      </c>
      <c r="B15" s="5"/>
      <c r="C15" s="5"/>
      <c r="D15" s="195"/>
      <c r="E15" s="195"/>
      <c r="F15" s="196" t="str">
        <f t="shared" si="0"/>
        <v/>
      </c>
      <c r="G15" s="196"/>
      <c r="H15" s="143"/>
      <c r="I15" s="143"/>
      <c r="J15" s="143"/>
      <c r="K15" s="143"/>
      <c r="L15" s="143"/>
      <c r="M15" s="194"/>
      <c r="N15" s="195"/>
      <c r="O15" s="195"/>
      <c r="P15" s="195"/>
      <c r="Q15" s="195"/>
      <c r="R15" s="204" t="s">
        <v>130</v>
      </c>
      <c r="S15" s="195" t="s">
        <v>69</v>
      </c>
      <c r="T15" s="195" t="s">
        <v>131</v>
      </c>
      <c r="U15" s="195"/>
      <c r="V15" s="195"/>
      <c r="W15" s="144"/>
    </row>
    <row r="16" spans="1:23" ht="20.100000000000001" customHeight="1" x14ac:dyDescent="0.2">
      <c r="A16" s="5" t="s">
        <v>8</v>
      </c>
      <c r="B16" s="21">
        <f>'Ячейка 24'!D19+'Ячейка 2'!D19+'Ячейка 3'!D19+'Ячейка 4'!D19+'Ячейка 36'!D19+'Ячейка 37'!D19</f>
        <v>11897.999999984677</v>
      </c>
      <c r="C16" s="21"/>
      <c r="D16" s="197">
        <f>'Ячейка 24'!H19+'Ячейка 2'!H19+'Ячейка 3'!H19+'Ячейка 4'!H19+'Ячейка 36'!H19+'Ячейка 37'!H19</f>
        <v>7164.0000000065811</v>
      </c>
      <c r="E16" s="197"/>
      <c r="F16" s="196">
        <f t="shared" si="0"/>
        <v>0.60211800302704721</v>
      </c>
      <c r="G16" s="196"/>
      <c r="H16" s="143"/>
      <c r="I16" s="143"/>
      <c r="J16" s="143"/>
      <c r="K16" s="143"/>
      <c r="L16" s="143"/>
      <c r="M16" s="194"/>
      <c r="N16" s="195"/>
      <c r="O16" s="195"/>
      <c r="P16" s="195"/>
      <c r="Q16" s="195"/>
      <c r="R16" s="204"/>
      <c r="S16" s="195"/>
      <c r="T16" s="195"/>
      <c r="U16" s="195"/>
      <c r="V16" s="195"/>
      <c r="W16" s="144"/>
    </row>
    <row r="17" spans="1:23" ht="20.100000000000001" customHeight="1" x14ac:dyDescent="0.2">
      <c r="A17" s="5" t="s">
        <v>9</v>
      </c>
      <c r="B17" s="21">
        <f>'Ячейка 24'!D20+'Ячейка 2'!D20+'Ячейка 3'!D20+'Ячейка 4'!D20+'Ячейка 36'!D20+'Ячейка 37'!D20</f>
        <v>11646.000000031563</v>
      </c>
      <c r="C17" s="21"/>
      <c r="D17" s="197">
        <f>'Ячейка 24'!H20+'Ячейка 2'!H20+'Ячейка 3'!H20+'Ячейка 4'!H20+'Ячейка 36'!H20+'Ячейка 37'!H20</f>
        <v>7055.9999999927641</v>
      </c>
      <c r="E17" s="197"/>
      <c r="F17" s="196">
        <f t="shared" si="0"/>
        <v>0.60587326120330076</v>
      </c>
      <c r="G17" s="196"/>
      <c r="H17" s="143"/>
      <c r="I17" s="143"/>
      <c r="J17" s="143"/>
      <c r="K17" s="143"/>
      <c r="L17" s="143"/>
      <c r="M17" s="194"/>
      <c r="N17" s="195"/>
      <c r="O17" s="195"/>
      <c r="P17" s="195"/>
      <c r="Q17" s="195"/>
      <c r="R17" s="204"/>
      <c r="S17" s="195"/>
      <c r="T17" s="195"/>
      <c r="U17" s="195"/>
      <c r="V17" s="195"/>
      <c r="W17" s="144"/>
    </row>
    <row r="18" spans="1:23" ht="20.100000000000001" customHeight="1" x14ac:dyDescent="0.2">
      <c r="A18" s="5" t="s">
        <v>10</v>
      </c>
      <c r="B18" s="21">
        <f>'Ячейка 24'!D21+'Ячейка 2'!D21+'Ячейка 3'!D21+'Ячейка 4'!D21+'Ячейка 36'!D21+'Ячейка 37'!D21</f>
        <v>11699.999999977081</v>
      </c>
      <c r="C18" s="21"/>
      <c r="D18" s="197">
        <f>'Ячейка 24'!H21+'Ячейка 2'!H21+'Ячейка 3'!H21+'Ячейка 4'!H21+'Ячейка 36'!H21+'Ячейка 37'!H21</f>
        <v>7038.0000000054679</v>
      </c>
      <c r="E18" s="197"/>
      <c r="F18" s="196">
        <f t="shared" si="0"/>
        <v>0.60153846154010726</v>
      </c>
      <c r="G18" s="196"/>
      <c r="H18" s="143"/>
      <c r="I18" s="143"/>
      <c r="J18" s="143"/>
      <c r="K18" s="143"/>
      <c r="L18" s="143"/>
      <c r="M18" s="194"/>
      <c r="N18" s="195"/>
      <c r="O18" s="195"/>
      <c r="P18" s="195"/>
      <c r="Q18" s="195"/>
      <c r="R18" s="204"/>
      <c r="S18" s="195"/>
      <c r="T18" s="195"/>
      <c r="U18" s="195"/>
      <c r="V18" s="195"/>
      <c r="W18" s="144"/>
    </row>
    <row r="19" spans="1:23" ht="20.100000000000001" customHeight="1" x14ac:dyDescent="0.2">
      <c r="A19" s="5" t="s">
        <v>11</v>
      </c>
      <c r="B19" s="21">
        <f>'Ячейка 24'!D22+'Ячейка 2'!D22+'Ячейка 3'!D22+'Ячейка 4'!D22+'Ячейка 36'!D22+'Ячейка 37'!D22</f>
        <v>11627.999999995154</v>
      </c>
      <c r="C19" s="21"/>
      <c r="D19" s="197">
        <f>'Ячейка 24'!H22+'Ячейка 2'!H22+'Ячейка 3'!H22+'Ячейка 4'!H22+'Ячейка 36'!H22+'Ячейка 37'!H22</f>
        <v>6983.9999999944666</v>
      </c>
      <c r="E19" s="197"/>
      <c r="F19" s="196">
        <f t="shared" si="0"/>
        <v>0.60061919504621408</v>
      </c>
      <c r="G19" s="196"/>
      <c r="H19" s="143"/>
      <c r="I19" s="143"/>
      <c r="J19" s="143"/>
      <c r="K19" s="143"/>
      <c r="L19" s="143"/>
      <c r="M19" s="9"/>
      <c r="N19" s="199" t="s">
        <v>132</v>
      </c>
      <c r="O19" s="199"/>
      <c r="P19" s="199"/>
      <c r="Q19" s="199"/>
      <c r="R19" s="7"/>
      <c r="S19" s="7"/>
      <c r="T19" s="7"/>
      <c r="U19" s="7"/>
      <c r="V19" s="7"/>
      <c r="W19" s="8"/>
    </row>
    <row r="20" spans="1:23" ht="20.100000000000001" customHeight="1" x14ac:dyDescent="0.2">
      <c r="A20" s="5" t="s">
        <v>12</v>
      </c>
      <c r="B20" s="21">
        <f>'Ячейка 24'!D23+'Ячейка 2'!D23+'Ячейка 3'!D23+'Ячейка 4'!D23+'Ячейка 36'!D23+'Ячейка 37'!D23</f>
        <v>11321.999999998297</v>
      </c>
      <c r="C20" s="21"/>
      <c r="D20" s="197">
        <f>'Ячейка 24'!H23+'Ячейка 2'!H23+'Ячейка 3'!H23+'Ячейка 4'!H23+'Ячейка 36'!H23+'Ячейка 37'!H23</f>
        <v>7020.0000000099863</v>
      </c>
      <c r="E20" s="197"/>
      <c r="F20" s="196">
        <f t="shared" si="0"/>
        <v>0.62003179650336004</v>
      </c>
      <c r="G20" s="196"/>
      <c r="H20" s="143"/>
      <c r="I20" s="143"/>
      <c r="J20" s="143"/>
      <c r="K20" s="143"/>
      <c r="L20" s="143"/>
      <c r="M20" s="9"/>
      <c r="N20" s="200" t="s">
        <v>133</v>
      </c>
      <c r="O20" s="200"/>
      <c r="P20" s="200"/>
      <c r="Q20" s="200"/>
      <c r="R20" s="7"/>
      <c r="S20" s="7"/>
      <c r="T20" s="7"/>
      <c r="U20" s="7"/>
      <c r="V20" s="7"/>
      <c r="W20" s="8"/>
    </row>
    <row r="21" spans="1:23" ht="20.100000000000001" customHeight="1" x14ac:dyDescent="0.2">
      <c r="A21" s="5" t="s">
        <v>13</v>
      </c>
      <c r="B21" s="21">
        <f>'Ячейка 24'!D24+'Ячейка 2'!D24+'Ячейка 3'!D24+'Ячейка 4'!D24+'Ячейка 36'!D24+'Ячейка 37'!D24</f>
        <v>11574.000000016895</v>
      </c>
      <c r="C21" s="21"/>
      <c r="D21" s="197">
        <f>'Ячейка 24'!H24+'Ячейка 2'!H24+'Ячейка 3'!H24+'Ячейка 4'!H24+'Ячейка 36'!H24+'Ячейка 37'!H24</f>
        <v>6947.9999999748543</v>
      </c>
      <c r="E21" s="197"/>
      <c r="F21" s="196">
        <f t="shared" si="0"/>
        <v>0.60031104198761986</v>
      </c>
      <c r="G21" s="196"/>
      <c r="H21" s="143"/>
      <c r="I21" s="143"/>
      <c r="J21" s="143"/>
      <c r="K21" s="143"/>
      <c r="L21" s="143"/>
      <c r="M21" s="9"/>
      <c r="N21" s="201" t="s">
        <v>134</v>
      </c>
      <c r="O21" s="201"/>
      <c r="P21" s="201"/>
      <c r="Q21" s="201"/>
      <c r="R21" s="7"/>
      <c r="S21" s="7"/>
      <c r="T21" s="7"/>
      <c r="U21" s="7"/>
      <c r="V21" s="7"/>
      <c r="W21" s="8"/>
    </row>
    <row r="22" spans="1:23" ht="20.100000000000001" customHeight="1" x14ac:dyDescent="0.2">
      <c r="A22" s="5" t="s">
        <v>14</v>
      </c>
      <c r="B22" s="21">
        <f>'Ячейка 24'!D25+'Ячейка 2'!D25+'Ячейка 3'!D25+'Ячейка 4'!D25+'Ячейка 36'!D25+'Ячейка 37'!D25</f>
        <v>11699.999999993452</v>
      </c>
      <c r="C22" s="21"/>
      <c r="D22" s="197">
        <f>'Ячейка 24'!H25+'Ячейка 2'!H25+'Ячейка 3'!H25+'Ячейка 4'!H25+'Ячейка 36'!H25+'Ячейка 37'!H25</f>
        <v>6822.0000000064829</v>
      </c>
      <c r="E22" s="197"/>
      <c r="F22" s="196">
        <f t="shared" si="0"/>
        <v>0.58307692307780357</v>
      </c>
      <c r="G22" s="196"/>
      <c r="H22" s="143"/>
      <c r="I22" s="143"/>
      <c r="J22" s="143"/>
      <c r="K22" s="143"/>
      <c r="L22" s="143"/>
    </row>
    <row r="23" spans="1:23" ht="20.100000000000001" customHeight="1" x14ac:dyDescent="0.2">
      <c r="A23" s="5" t="s">
        <v>15</v>
      </c>
      <c r="B23" s="21">
        <f>'Ячейка 24'!D26+'Ячейка 2'!D26+'Ячейка 3'!D26+'Ячейка 4'!D26+'Ячейка 36'!D26+'Ячейка 37'!D26</f>
        <v>12095.999999992273</v>
      </c>
      <c r="C23" s="21"/>
      <c r="D23" s="197">
        <f>'Ячейка 24'!H26+'Ячейка 2'!H26+'Ячейка 3'!H26+'Ячейка 4'!H26+'Ячейка 36'!H26+'Ячейка 37'!H26</f>
        <v>6732.0000000045184</v>
      </c>
      <c r="E23" s="197"/>
      <c r="F23" s="196">
        <f t="shared" si="0"/>
        <v>0.55654761904834815</v>
      </c>
      <c r="G23" s="196"/>
      <c r="H23" s="143"/>
      <c r="I23" s="143"/>
      <c r="J23" s="143"/>
      <c r="K23" s="143"/>
      <c r="L23" s="143"/>
    </row>
    <row r="24" spans="1:23" ht="20.100000000000001" customHeight="1" x14ac:dyDescent="0.2">
      <c r="A24" s="5" t="s">
        <v>16</v>
      </c>
      <c r="B24" s="21">
        <f>'Ячейка 24'!D27+'Ячейка 2'!D27+'Ячейка 3'!D27+'Ячейка 4'!D27+'Ячейка 36'!D27+'Ячейка 37'!D27</f>
        <v>12419.999999992797</v>
      </c>
      <c r="C24" s="21"/>
      <c r="D24" s="197">
        <f>'Ячейка 24'!H27+'Ячейка 2'!H27+'Ячейка 3'!H27+'Ячейка 4'!H27+'Ячейка 36'!H27+'Ячейка 37'!H27</f>
        <v>6714.0000000090367</v>
      </c>
      <c r="E24" s="197"/>
      <c r="F24" s="196">
        <f t="shared" si="0"/>
        <v>0.54057971014596862</v>
      </c>
      <c r="G24" s="196"/>
      <c r="H24" s="143"/>
      <c r="I24" s="143"/>
      <c r="J24" s="143"/>
      <c r="K24" s="143"/>
      <c r="L24" s="143"/>
      <c r="N24" s="134" t="s">
        <v>135</v>
      </c>
      <c r="O24" s="134"/>
      <c r="P24" s="134"/>
      <c r="Q24" s="134"/>
      <c r="R24" s="134"/>
      <c r="S24" s="134"/>
      <c r="T24" s="134"/>
      <c r="U24" s="134"/>
      <c r="V24" s="134"/>
    </row>
    <row r="25" spans="1:23" ht="20.100000000000001" customHeight="1" x14ac:dyDescent="0.2">
      <c r="A25" s="5" t="s">
        <v>17</v>
      </c>
      <c r="B25" s="21">
        <f>'Ячейка 24'!D28+'Ячейка 2'!D28+'Ячейка 3'!D28+'Ячейка 4'!D28+'Ячейка 36'!D28+'Ячейка 37'!D28</f>
        <v>12600.000000013097</v>
      </c>
      <c r="C25" s="21"/>
      <c r="D25" s="197">
        <f>'Ячейка 24'!H28+'Ячейка 2'!H28+'Ячейка 3'!H28+'Ячейка 4'!H28+'Ячейка 36'!H28+'Ячейка 37'!H28</f>
        <v>6749.9999999959073</v>
      </c>
      <c r="E25" s="197"/>
      <c r="F25" s="196">
        <f t="shared" si="0"/>
        <v>0.53571428571340407</v>
      </c>
      <c r="G25" s="196"/>
      <c r="H25" s="143"/>
      <c r="I25" s="143"/>
      <c r="J25" s="143"/>
      <c r="K25" s="143"/>
      <c r="L25" s="143"/>
      <c r="N25" s="17" t="s">
        <v>136</v>
      </c>
      <c r="O25" s="134" t="s">
        <v>137</v>
      </c>
      <c r="P25" s="134"/>
      <c r="Q25" s="134"/>
      <c r="R25" s="134"/>
      <c r="S25" s="134"/>
      <c r="T25" s="134"/>
      <c r="U25" s="134"/>
      <c r="V25" s="134"/>
    </row>
    <row r="26" spans="1:23" ht="20.100000000000001" customHeight="1" x14ac:dyDescent="0.2">
      <c r="A26" s="5" t="s">
        <v>18</v>
      </c>
      <c r="B26" s="21">
        <f>'Ячейка 24'!D29+'Ячейка 2'!D29+'Ячейка 3'!D29+'Ячейка 4'!D29+'Ячейка 36'!D29+'Ячейка 37'!D29</f>
        <v>12869.999999986248</v>
      </c>
      <c r="C26" s="21"/>
      <c r="D26" s="197">
        <f>'Ячейка 24'!H29+'Ячейка 2'!H29+'Ячейка 3'!H29+'Ячейка 4'!H29+'Ячейка 36'!H29+'Ячейка 37'!H29</f>
        <v>6587.9999999915526</v>
      </c>
      <c r="E26" s="197"/>
      <c r="F26" s="196">
        <f t="shared" si="0"/>
        <v>0.51188811188800243</v>
      </c>
      <c r="G26" s="196"/>
      <c r="H26" s="143"/>
      <c r="I26" s="143"/>
      <c r="J26" s="143"/>
      <c r="K26" s="143"/>
      <c r="L26" s="143"/>
      <c r="N26" s="17" t="s">
        <v>138</v>
      </c>
      <c r="O26" s="134" t="s">
        <v>188</v>
      </c>
      <c r="P26" s="134"/>
      <c r="Q26" s="134"/>
      <c r="R26" s="134"/>
      <c r="S26" s="134"/>
      <c r="T26" s="134"/>
      <c r="U26" s="134"/>
      <c r="V26" s="134"/>
    </row>
    <row r="27" spans="1:23" ht="20.100000000000001" customHeight="1" x14ac:dyDescent="0.2">
      <c r="A27" s="5" t="s">
        <v>19</v>
      </c>
      <c r="B27" s="21">
        <f>'Ячейка 24'!D30+'Ячейка 2'!D30+'Ячейка 3'!D30+'Ячейка 4'!D30+'Ячейка 36'!D30+'Ячейка 37'!D30</f>
        <v>12726.000000022395</v>
      </c>
      <c r="C27" s="21"/>
      <c r="D27" s="197">
        <f>'Ячейка 24'!H30+'Ячейка 2'!H30+'Ячейка 3'!H30+'Ячейка 4'!H30+'Ячейка 36'!H30+'Ячейка 37'!H30</f>
        <v>6911.9999999920765</v>
      </c>
      <c r="E27" s="197"/>
      <c r="F27" s="196">
        <f t="shared" si="0"/>
        <v>0.54314002828696473</v>
      </c>
      <c r="G27" s="196"/>
      <c r="H27" s="143"/>
      <c r="I27" s="143"/>
      <c r="J27" s="143"/>
      <c r="K27" s="143"/>
      <c r="L27" s="143"/>
      <c r="N27" s="17" t="s">
        <v>139</v>
      </c>
      <c r="O27" s="134" t="s">
        <v>140</v>
      </c>
      <c r="P27" s="134"/>
      <c r="Q27" s="134"/>
      <c r="R27" s="134"/>
      <c r="S27" s="134"/>
      <c r="T27" s="134"/>
      <c r="U27" s="134"/>
      <c r="V27" s="134"/>
    </row>
    <row r="28" spans="1:23" ht="20.100000000000001" customHeight="1" x14ac:dyDescent="0.2">
      <c r="A28" s="5" t="s">
        <v>20</v>
      </c>
      <c r="B28" s="21">
        <f>'Ячейка 24'!D31+'Ячейка 2'!D31+'Ячейка 3'!D31+'Ячейка 4'!D31+'Ячейка 36'!D31+'Ячейка 37'!D31</f>
        <v>12833.999999962543</v>
      </c>
      <c r="C28" s="21"/>
      <c r="D28" s="197">
        <f>'Ячейка 24'!H31+'Ячейка 2'!H31+'Ячейка 3'!H31+'Ячейка 4'!H31+'Ячейка 36'!H31+'Ячейка 37'!H31</f>
        <v>6966.0000000194486</v>
      </c>
      <c r="E28" s="197"/>
      <c r="F28" s="196">
        <f t="shared" si="0"/>
        <v>0.54277699860057493</v>
      </c>
      <c r="G28" s="196"/>
      <c r="H28" s="143"/>
      <c r="I28" s="143"/>
      <c r="J28" s="143"/>
      <c r="K28" s="143"/>
      <c r="L28" s="143"/>
      <c r="N28" s="17"/>
      <c r="O28" s="134" t="s">
        <v>141</v>
      </c>
      <c r="P28" s="134"/>
      <c r="Q28" s="134"/>
      <c r="R28" s="134"/>
      <c r="S28" s="134"/>
      <c r="T28" s="134"/>
      <c r="U28" s="134"/>
      <c r="V28" s="134"/>
    </row>
    <row r="29" spans="1:23" ht="20.100000000000001" customHeight="1" x14ac:dyDescent="0.2">
      <c r="A29" s="5" t="s">
        <v>21</v>
      </c>
      <c r="B29" s="21">
        <f>'Ячейка 24'!D32+'Ячейка 2'!D32+'Ячейка 3'!D32+'Ячейка 4'!D32+'Ячейка 36'!D32+'Ячейка 37'!D32</f>
        <v>12744.000000026062</v>
      </c>
      <c r="C29" s="21"/>
      <c r="D29" s="197">
        <f>'Ячейка 24'!H32+'Ячейка 2'!H32+'Ячейка 3'!H32+'Ячейка 4'!H32+'Ячейка 36'!H32+'Ячейка 37'!H32</f>
        <v>6965.9999999826141</v>
      </c>
      <c r="E29" s="197"/>
      <c r="F29" s="196">
        <f t="shared" si="0"/>
        <v>0.54661016948904328</v>
      </c>
      <c r="G29" s="196"/>
      <c r="H29" s="143"/>
      <c r="I29" s="143"/>
      <c r="J29" s="143"/>
      <c r="K29" s="143"/>
      <c r="L29" s="143"/>
      <c r="N29" s="17"/>
      <c r="O29" s="134" t="s">
        <v>142</v>
      </c>
      <c r="P29" s="134"/>
      <c r="Q29" s="134"/>
      <c r="R29" s="134"/>
      <c r="S29" s="134"/>
      <c r="T29" s="134"/>
      <c r="U29" s="134"/>
      <c r="V29" s="134"/>
    </row>
    <row r="30" spans="1:23" ht="20.100000000000001" customHeight="1" x14ac:dyDescent="0.2">
      <c r="A30" s="5" t="s">
        <v>22</v>
      </c>
      <c r="B30" s="21">
        <f>'Ячейка 24'!D33+'Ячейка 2'!D33+'Ячейка 3'!D33+'Ячейка 4'!D33+'Ячейка 36'!D33+'Ячейка 37'!D33</f>
        <v>12240.000000005239</v>
      </c>
      <c r="C30" s="21"/>
      <c r="D30" s="197">
        <f>'Ячейка 24'!H33+'Ячейка 2'!H33+'Ячейка 3'!H33+'Ячейка 4'!H33+'Ячейка 36'!H33+'Ячейка 37'!H33</f>
        <v>6822.0000000146683</v>
      </c>
      <c r="E30" s="197"/>
      <c r="F30" s="196">
        <f t="shared" si="0"/>
        <v>0.55735294117743039</v>
      </c>
      <c r="G30" s="196"/>
      <c r="H30" s="143"/>
      <c r="I30" s="143"/>
      <c r="J30" s="143"/>
      <c r="K30" s="143"/>
      <c r="L30" s="143"/>
      <c r="N30" s="17" t="s">
        <v>143</v>
      </c>
      <c r="O30" s="134" t="s">
        <v>144</v>
      </c>
      <c r="P30" s="134"/>
      <c r="Q30" s="134"/>
      <c r="R30" s="134"/>
      <c r="S30" s="134"/>
      <c r="T30" s="134"/>
      <c r="U30" s="134"/>
      <c r="V30" s="134"/>
    </row>
    <row r="31" spans="1:23" ht="20.100000000000001" customHeight="1" x14ac:dyDescent="0.2">
      <c r="A31" s="5" t="s">
        <v>23</v>
      </c>
      <c r="B31" s="21">
        <f>'Ячейка 24'!D34+'Ячейка 2'!D34+'Ячейка 3'!D34+'Ячейка 4'!D34+'Ячейка 36'!D34+'Ячейка 37'!D34</f>
        <v>12293.999999999869</v>
      </c>
      <c r="C31" s="21"/>
      <c r="D31" s="197">
        <f>'Ячейка 24'!H34+'Ячейка 2'!H34+'Ячейка 3'!H34+'Ячейка 4'!H34+'Ячейка 36'!H34+'Ячейка 37'!H34</f>
        <v>6876.0000000092987</v>
      </c>
      <c r="E31" s="197"/>
      <c r="F31" s="196">
        <f t="shared" si="0"/>
        <v>0.55929721815596001</v>
      </c>
      <c r="G31" s="196"/>
      <c r="H31" s="143"/>
      <c r="I31" s="143"/>
      <c r="J31" s="143"/>
      <c r="K31" s="143"/>
      <c r="L31" s="143"/>
      <c r="N31" s="17"/>
      <c r="O31" s="134" t="s">
        <v>145</v>
      </c>
      <c r="P31" s="134"/>
      <c r="Q31" s="134"/>
      <c r="R31" s="134"/>
      <c r="S31" s="134"/>
      <c r="T31" s="134"/>
      <c r="U31" s="134"/>
      <c r="V31" s="134"/>
    </row>
    <row r="32" spans="1:23" ht="20.100000000000001" customHeight="1" x14ac:dyDescent="0.2">
      <c r="A32" s="5" t="s">
        <v>24</v>
      </c>
      <c r="B32" s="21">
        <f>'Ячейка 24'!D35+'Ячейка 2'!D35+'Ячейка 3'!D35+'Ячейка 4'!D35+'Ячейка 36'!D35+'Ячейка 37'!D35</f>
        <v>12599.999999996726</v>
      </c>
      <c r="C32" s="21"/>
      <c r="D32" s="197">
        <f>'Ячейка 24'!H35+'Ячейка 2'!H35+'Ячейка 3'!H35+'Ячейка 4'!H35+'Ячейка 36'!H35+'Ячейка 37'!H35</f>
        <v>6893.9999999925021</v>
      </c>
      <c r="E32" s="197"/>
      <c r="F32" s="196">
        <f t="shared" si="0"/>
        <v>0.54714285714240429</v>
      </c>
      <c r="G32" s="196"/>
      <c r="H32" s="143"/>
      <c r="I32" s="143"/>
      <c r="J32" s="143"/>
      <c r="K32" s="143"/>
      <c r="L32" s="143"/>
      <c r="N32" s="17" t="s">
        <v>146</v>
      </c>
      <c r="O32" s="134" t="s">
        <v>147</v>
      </c>
      <c r="P32" s="134"/>
      <c r="Q32" s="134"/>
      <c r="R32" s="134"/>
      <c r="S32" s="134"/>
      <c r="T32" s="134"/>
      <c r="U32" s="134"/>
      <c r="V32" s="134"/>
    </row>
    <row r="33" spans="1:24" ht="20.100000000000001" customHeight="1" x14ac:dyDescent="0.2">
      <c r="A33" s="5" t="s">
        <v>25</v>
      </c>
      <c r="B33" s="21">
        <f>'Ячейка 24'!D36+'Ячейка 2'!D36+'Ячейка 3'!D36+'Ячейка 4'!D36+'Ячейка 36'!D36+'Ячейка 37'!D36</f>
        <v>12581.999999960317</v>
      </c>
      <c r="C33" s="21"/>
      <c r="D33" s="197">
        <f>'Ячейка 24'!H36+'Ячейка 2'!H36+'Ячейка 3'!H36+'Ячейка 4'!H36+'Ячейка 36'!H36+'Ячейка 37'!H36</f>
        <v>6876.0000000092987</v>
      </c>
      <c r="E33" s="197"/>
      <c r="F33" s="196">
        <f t="shared" si="0"/>
        <v>0.54649499284938685</v>
      </c>
      <c r="G33" s="196"/>
      <c r="H33" s="143"/>
      <c r="I33" s="143"/>
      <c r="J33" s="143"/>
      <c r="K33" s="143"/>
      <c r="L33" s="143"/>
      <c r="N33" s="17" t="s">
        <v>148</v>
      </c>
      <c r="O33" s="134" t="s">
        <v>149</v>
      </c>
      <c r="P33" s="134"/>
      <c r="Q33" s="134"/>
      <c r="R33" s="134"/>
      <c r="S33" s="134"/>
      <c r="T33" s="134"/>
      <c r="U33" s="134"/>
      <c r="V33" s="134"/>
    </row>
    <row r="34" spans="1:24" ht="20.100000000000001" customHeight="1" x14ac:dyDescent="0.2">
      <c r="A34" s="5" t="s">
        <v>26</v>
      </c>
      <c r="B34" s="21">
        <f>'Ячейка 24'!D37+'Ячейка 2'!D37+'Ячейка 3'!D37+'Ячейка 4'!D37+'Ячейка 36'!D37+'Ячейка 37'!D37</f>
        <v>12060.00000000131</v>
      </c>
      <c r="C34" s="21"/>
      <c r="D34" s="197">
        <f>'Ячейка 24'!H37+'Ячейка 2'!H37+'Ячейка 3'!H37+'Ячейка 4'!H37+'Ячейка 36'!H37+'Ячейка 37'!H37</f>
        <v>6641.9999999779975</v>
      </c>
      <c r="E34" s="197"/>
      <c r="F34" s="196">
        <f t="shared" si="0"/>
        <v>0.55074626865483223</v>
      </c>
      <c r="G34" s="196"/>
      <c r="H34" s="143"/>
      <c r="I34" s="143"/>
      <c r="J34" s="143"/>
      <c r="K34" s="143"/>
      <c r="L34" s="143"/>
    </row>
    <row r="35" spans="1:24" ht="20.100000000000001" customHeight="1" x14ac:dyDescent="0.2">
      <c r="A35" s="5" t="s">
        <v>27</v>
      </c>
      <c r="B35" s="21">
        <f>'Ячейка 24'!D38+'Ячейка 2'!D38+'Ячейка 3'!D38+'Ячейка 4'!D38+'Ячейка 36'!D38+'Ячейка 37'!D38</f>
        <v>12204.000000047017</v>
      </c>
      <c r="C35" s="21"/>
      <c r="D35" s="197">
        <f>'Ячейка 24'!H38+'Ячейка 2'!H38+'Ячейка 3'!H38+'Ячейка 4'!H38+'Ячейка 36'!H38+'Ячейка 37'!H38</f>
        <v>6570.0000000083492</v>
      </c>
      <c r="E35" s="197"/>
      <c r="F35" s="196">
        <f t="shared" si="0"/>
        <v>0.5383480825944803</v>
      </c>
      <c r="G35" s="196"/>
      <c r="H35" s="143"/>
      <c r="I35" s="143"/>
      <c r="J35" s="143"/>
      <c r="K35" s="143"/>
      <c r="L35" s="143"/>
    </row>
    <row r="36" spans="1:24" ht="20.100000000000001" customHeight="1" x14ac:dyDescent="0.2">
      <c r="A36" s="5" t="s">
        <v>28</v>
      </c>
      <c r="B36" s="21">
        <f>'Ячейка 24'!D39+'Ячейка 2'!D39+'Ячейка 3'!D39+'Ячейка 4'!D39+'Ячейка 36'!D39+'Ячейка 37'!D39</f>
        <v>12473.999999987427</v>
      </c>
      <c r="C36" s="21"/>
      <c r="D36" s="197">
        <f>'Ячейка 24'!H39+'Ячейка 2'!H39+'Ячейка 3'!H39+'Ячейка 4'!H39+'Ячейка 36'!H39+'Ячейка 37'!H39</f>
        <v>6714.000000004944</v>
      </c>
      <c r="E36" s="197"/>
      <c r="F36" s="196">
        <f t="shared" si="0"/>
        <v>0.5382395382404771</v>
      </c>
      <c r="G36" s="196"/>
      <c r="H36" s="143"/>
      <c r="I36" s="143"/>
      <c r="J36" s="143"/>
      <c r="K36" s="143"/>
      <c r="L36" s="143"/>
    </row>
    <row r="37" spans="1:24" ht="20.100000000000001" customHeight="1" x14ac:dyDescent="0.2">
      <c r="A37" s="5" t="s">
        <v>29</v>
      </c>
      <c r="B37" s="21">
        <f>'Ячейка 24'!D40+'Ячейка 2'!D40+'Ячейка 3'!D40+'Ячейка 4'!D40+'Ячейка 36'!D40+'Ячейка 37'!D40</f>
        <v>12240.00000002161</v>
      </c>
      <c r="C37" s="21"/>
      <c r="D37" s="197">
        <f>'Ячейка 24'!H40+'Ячейка 2'!H40+'Ячейка 3'!H40+'Ячейка 4'!H40+'Ячейка 36'!H40+'Ячейка 37'!H40</f>
        <v>6605.9999999993124</v>
      </c>
      <c r="E37" s="197"/>
      <c r="F37" s="196">
        <f t="shared" si="0"/>
        <v>0.53970588235193218</v>
      </c>
      <c r="G37" s="196"/>
      <c r="H37" s="143"/>
      <c r="I37" s="143"/>
      <c r="J37" s="143"/>
      <c r="K37" s="143"/>
      <c r="L37" s="143"/>
    </row>
    <row r="38" spans="1:24" ht="20.100000000000001" customHeight="1" x14ac:dyDescent="0.2">
      <c r="A38" s="5" t="s">
        <v>30</v>
      </c>
      <c r="B38" s="21">
        <f>'Ячейка 24'!D41+'Ячейка 2'!D41+'Ячейка 3'!D41+'Ячейка 4'!D41+'Ячейка 36'!D41+'Ячейка 37'!D41</f>
        <v>11988.000000003012</v>
      </c>
      <c r="C38" s="21"/>
      <c r="D38" s="197">
        <f>'Ячейка 24'!H41+'Ячейка 2'!H41+'Ячейка 3'!H41+'Ячейка 4'!H41+'Ячейка 36'!H41+'Ячейка 37'!H41</f>
        <v>6767.9999999913889</v>
      </c>
      <c r="E38" s="197"/>
      <c r="F38" s="196">
        <f t="shared" si="0"/>
        <v>0.56456456456370441</v>
      </c>
      <c r="G38" s="196"/>
      <c r="H38" s="143"/>
      <c r="I38" s="143"/>
      <c r="J38" s="143"/>
      <c r="K38" s="143"/>
      <c r="L38" s="143"/>
    </row>
    <row r="39" spans="1:24" ht="20.100000000000001" customHeight="1" x14ac:dyDescent="0.2">
      <c r="A39" s="5" t="s">
        <v>31</v>
      </c>
      <c r="B39" s="21">
        <f>'Ячейка 24'!D42+'Ячейка 2'!D42+'Ячейка 3'!D42+'Ячейка 4'!D42+'Ячейка 36'!D42+'Ячейка 37'!D42</f>
        <v>11951.999999946565</v>
      </c>
      <c r="C39" s="21"/>
      <c r="D39" s="197">
        <f>'Ячейка 24'!H42+'Ячейка 2'!H42+'Ячейка 3'!H42+'Ячейка 4'!H42+'Ячейка 36'!H42+'Ячейка 37'!H42</f>
        <v>6785.9999999991487</v>
      </c>
      <c r="E39" s="197"/>
      <c r="F39" s="196">
        <f t="shared" si="0"/>
        <v>0.5677710843398166</v>
      </c>
      <c r="G39" s="196"/>
      <c r="H39" s="143"/>
      <c r="I39" s="143"/>
      <c r="J39" s="143"/>
      <c r="K39" s="143"/>
      <c r="L39" s="143"/>
      <c r="P39" s="91" t="s">
        <v>150</v>
      </c>
      <c r="Q39" s="91"/>
      <c r="R39" s="91"/>
      <c r="S39" s="90" t="s">
        <v>382</v>
      </c>
      <c r="T39" s="90"/>
      <c r="U39" s="90"/>
      <c r="V39" s="90"/>
      <c r="W39" s="90"/>
      <c r="X39" s="90"/>
    </row>
    <row r="40" spans="1:24" ht="20.100000000000001" customHeight="1" x14ac:dyDescent="0.2">
      <c r="A40" s="5" t="s">
        <v>32</v>
      </c>
      <c r="B40" s="21">
        <f>SUM(B15:B39)</f>
        <v>292391.99999996164</v>
      </c>
      <c r="C40" s="21"/>
      <c r="D40" s="197">
        <f>SUM(D15:E39)</f>
        <v>164213.99999999267</v>
      </c>
      <c r="E40" s="197"/>
      <c r="F40" s="196">
        <f t="shared" si="0"/>
        <v>0.56162275301654696</v>
      </c>
      <c r="G40" s="196"/>
      <c r="H40" s="143"/>
      <c r="I40" s="143"/>
      <c r="J40" s="143"/>
      <c r="K40" s="143"/>
      <c r="L40" s="143"/>
    </row>
    <row r="41" spans="1:24" ht="20.100000000000001" customHeight="1" x14ac:dyDescent="0.2">
      <c r="A41" s="5" t="s">
        <v>33</v>
      </c>
      <c r="B41" s="5"/>
      <c r="C41" s="5"/>
      <c r="D41" s="195"/>
      <c r="E41" s="195"/>
      <c r="F41" s="196"/>
      <c r="G41" s="196"/>
      <c r="H41" s="143"/>
      <c r="I41" s="143"/>
      <c r="J41" s="143"/>
      <c r="K41" s="143"/>
      <c r="L41" s="143"/>
    </row>
    <row r="42" spans="1:24" ht="20.100000000000001" customHeight="1" x14ac:dyDescent="0.2">
      <c r="A42" s="194" t="s">
        <v>2</v>
      </c>
      <c r="B42" s="144" t="s">
        <v>37</v>
      </c>
      <c r="C42" s="145"/>
      <c r="D42" s="194"/>
      <c r="E42" s="144" t="s">
        <v>40</v>
      </c>
      <c r="F42" s="145"/>
      <c r="G42" s="145"/>
      <c r="H42" s="145"/>
      <c r="I42" s="194"/>
      <c r="J42" s="137" t="s">
        <v>5</v>
      </c>
      <c r="K42" s="149"/>
      <c r="L42" s="149"/>
    </row>
    <row r="43" spans="1:24" ht="39" customHeight="1" x14ac:dyDescent="0.2">
      <c r="A43" s="194"/>
      <c r="B43" s="195" t="s">
        <v>38</v>
      </c>
      <c r="C43" s="195"/>
      <c r="D43" s="5" t="s">
        <v>39</v>
      </c>
      <c r="E43" s="144" t="s">
        <v>41</v>
      </c>
      <c r="F43" s="145"/>
      <c r="G43" s="194"/>
      <c r="H43" s="144" t="s">
        <v>42</v>
      </c>
      <c r="I43" s="194"/>
      <c r="J43" s="140"/>
      <c r="K43" s="148"/>
      <c r="L43" s="148"/>
    </row>
    <row r="44" spans="1:24" ht="20.100000000000001" customHeight="1" x14ac:dyDescent="0.2">
      <c r="A44" s="4" t="s">
        <v>153</v>
      </c>
      <c r="B44" s="191">
        <f>SUM(B24:B26)</f>
        <v>37889.999999992142</v>
      </c>
      <c r="C44" s="192"/>
      <c r="D44" s="21">
        <f>SUM(D24:E26)</f>
        <v>20051.999999996497</v>
      </c>
      <c r="E44" s="191">
        <f>B44/3</f>
        <v>12629.999999997381</v>
      </c>
      <c r="F44" s="193"/>
      <c r="G44" s="192"/>
      <c r="H44" s="191">
        <f>D44/3</f>
        <v>6683.9999999988322</v>
      </c>
      <c r="I44" s="192"/>
      <c r="J44" s="188">
        <f>H44/E44</f>
        <v>0.52921615201901961</v>
      </c>
      <c r="K44" s="189"/>
      <c r="L44" s="189"/>
    </row>
    <row r="45" spans="1:24" ht="20.100000000000001" customHeight="1" x14ac:dyDescent="0.2">
      <c r="A45" s="4" t="s">
        <v>43</v>
      </c>
      <c r="B45" s="191">
        <f>SUM(B33:B36)</f>
        <v>49319.999999996071</v>
      </c>
      <c r="C45" s="192"/>
      <c r="D45" s="21">
        <f>SUM(D33:E36)</f>
        <v>26802.000000000589</v>
      </c>
      <c r="E45" s="191">
        <f>B45/4</f>
        <v>12329.999999999018</v>
      </c>
      <c r="F45" s="193"/>
      <c r="G45" s="192"/>
      <c r="H45" s="191">
        <f>D45/4</f>
        <v>6700.5000000001473</v>
      </c>
      <c r="I45" s="192"/>
      <c r="J45" s="188">
        <f>H45/E45</f>
        <v>0.54343065693436177</v>
      </c>
      <c r="K45" s="189"/>
      <c r="L45" s="189"/>
    </row>
    <row r="46" spans="1:24" ht="20.100000000000001" customHeight="1" x14ac:dyDescent="0.2">
      <c r="A46" s="4" t="s">
        <v>44</v>
      </c>
      <c r="B46" s="191">
        <f>SUM(B16:B39)</f>
        <v>292391.99999996164</v>
      </c>
      <c r="C46" s="192"/>
      <c r="D46" s="21">
        <f>SUM(D16:E39)</f>
        <v>164213.99999999267</v>
      </c>
      <c r="E46" s="191">
        <f>B46/24</f>
        <v>12182.999999998401</v>
      </c>
      <c r="F46" s="193"/>
      <c r="G46" s="192"/>
      <c r="H46" s="191">
        <f>D46/24</f>
        <v>6842.2499999996944</v>
      </c>
      <c r="I46" s="192"/>
      <c r="J46" s="188">
        <f>H46/E46</f>
        <v>0.56162275301654707</v>
      </c>
      <c r="K46" s="189"/>
      <c r="L46" s="189"/>
    </row>
    <row r="47" spans="1:24" ht="20.100000000000001" customHeight="1" x14ac:dyDescent="0.2"/>
    <row r="48" spans="1:24" ht="20.100000000000001" customHeight="1" x14ac:dyDescent="0.2"/>
    <row r="49" spans="3:9" ht="20.100000000000001" customHeight="1" x14ac:dyDescent="0.2"/>
    <row r="50" spans="3:9" ht="20.100000000000001" customHeight="1" x14ac:dyDescent="0.2">
      <c r="C50" s="128" t="s">
        <v>194</v>
      </c>
      <c r="D50" s="128"/>
      <c r="E50" s="128"/>
      <c r="F50" s="128"/>
      <c r="G50" s="128"/>
      <c r="H50" s="128"/>
      <c r="I50" s="128"/>
    </row>
    <row r="51" spans="3:9" ht="20.100000000000001" customHeight="1" x14ac:dyDescent="0.2"/>
  </sheetData>
  <mergeCells count="173">
    <mergeCell ref="I9:M9"/>
    <mergeCell ref="S39:X39"/>
    <mergeCell ref="H46:I46"/>
    <mergeCell ref="E42:I42"/>
    <mergeCell ref="E43:G43"/>
    <mergeCell ref="H43:I43"/>
    <mergeCell ref="E44:G44"/>
    <mergeCell ref="H44:I44"/>
    <mergeCell ref="J46:L46"/>
    <mergeCell ref="J42:L43"/>
    <mergeCell ref="J44:L44"/>
    <mergeCell ref="J45:L45"/>
    <mergeCell ref="H45:I45"/>
    <mergeCell ref="H41:L41"/>
    <mergeCell ref="H40:L40"/>
    <mergeCell ref="H35:L35"/>
    <mergeCell ref="H36:L36"/>
    <mergeCell ref="H19:L19"/>
    <mergeCell ref="H38:L38"/>
    <mergeCell ref="H39:L39"/>
    <mergeCell ref="H29:L29"/>
    <mergeCell ref="H30:L30"/>
    <mergeCell ref="H31:L31"/>
    <mergeCell ref="H32:L32"/>
    <mergeCell ref="A1:E1"/>
    <mergeCell ref="A2:E2"/>
    <mergeCell ref="A3:E3"/>
    <mergeCell ref="A4:E4"/>
    <mergeCell ref="A5:E5"/>
    <mergeCell ref="A6:E6"/>
    <mergeCell ref="B46:C46"/>
    <mergeCell ref="E46:G46"/>
    <mergeCell ref="B44:C44"/>
    <mergeCell ref="B45:C45"/>
    <mergeCell ref="D41:E41"/>
    <mergeCell ref="E45:G45"/>
    <mergeCell ref="F41:G41"/>
    <mergeCell ref="B42:D42"/>
    <mergeCell ref="F40:G40"/>
    <mergeCell ref="D38:E38"/>
    <mergeCell ref="F23:G23"/>
    <mergeCell ref="F39:G39"/>
    <mergeCell ref="F16:G16"/>
    <mergeCell ref="F17:G17"/>
    <mergeCell ref="F18:G18"/>
    <mergeCell ref="F19:G19"/>
    <mergeCell ref="F20:G20"/>
    <mergeCell ref="F35:G35"/>
    <mergeCell ref="H26:L26"/>
    <mergeCell ref="H27:L27"/>
    <mergeCell ref="H20:L20"/>
    <mergeCell ref="F33:G33"/>
    <mergeCell ref="F34:G34"/>
    <mergeCell ref="F27:G27"/>
    <mergeCell ref="F28:G28"/>
    <mergeCell ref="F29:G29"/>
    <mergeCell ref="F30:G30"/>
    <mergeCell ref="H28:L28"/>
    <mergeCell ref="H24:L24"/>
    <mergeCell ref="H33:L33"/>
    <mergeCell ref="H34:L34"/>
    <mergeCell ref="A42:A43"/>
    <mergeCell ref="B43:C43"/>
    <mergeCell ref="D26:E26"/>
    <mergeCell ref="D40:E40"/>
    <mergeCell ref="D33:E33"/>
    <mergeCell ref="D34:E34"/>
    <mergeCell ref="D28:E28"/>
    <mergeCell ref="D39:E39"/>
    <mergeCell ref="F21:G21"/>
    <mergeCell ref="F22:G22"/>
    <mergeCell ref="D37:E37"/>
    <mergeCell ref="D25:E25"/>
    <mergeCell ref="F24:G24"/>
    <mergeCell ref="F25:G25"/>
    <mergeCell ref="F26:G26"/>
    <mergeCell ref="D21:E21"/>
    <mergeCell ref="D22:E22"/>
    <mergeCell ref="D29:E29"/>
    <mergeCell ref="D30:E30"/>
    <mergeCell ref="D31:E31"/>
    <mergeCell ref="D32:E32"/>
    <mergeCell ref="F36:G36"/>
    <mergeCell ref="F37:G37"/>
    <mergeCell ref="F31:G31"/>
    <mergeCell ref="D35:E35"/>
    <mergeCell ref="D36:E36"/>
    <mergeCell ref="F38:G38"/>
    <mergeCell ref="A7:L7"/>
    <mergeCell ref="F12:G13"/>
    <mergeCell ref="H12:L12"/>
    <mergeCell ref="F9:H9"/>
    <mergeCell ref="A9:E9"/>
    <mergeCell ref="A8:L8"/>
    <mergeCell ref="D14:E14"/>
    <mergeCell ref="D15:E15"/>
    <mergeCell ref="F14:G14"/>
    <mergeCell ref="F15:G15"/>
    <mergeCell ref="H14:L14"/>
    <mergeCell ref="H15:L15"/>
    <mergeCell ref="H16:L16"/>
    <mergeCell ref="H17:L17"/>
    <mergeCell ref="H18:L18"/>
    <mergeCell ref="H21:L21"/>
    <mergeCell ref="H22:L22"/>
    <mergeCell ref="H23:L23"/>
    <mergeCell ref="H37:L37"/>
    <mergeCell ref="F32:G32"/>
    <mergeCell ref="H25:L25"/>
    <mergeCell ref="O33:V33"/>
    <mergeCell ref="O26:V26"/>
    <mergeCell ref="O27:V27"/>
    <mergeCell ref="O28:V28"/>
    <mergeCell ref="O29:V29"/>
    <mergeCell ref="P39:R39"/>
    <mergeCell ref="C50:I50"/>
    <mergeCell ref="A10:B10"/>
    <mergeCell ref="C10:H10"/>
    <mergeCell ref="A11:L11"/>
    <mergeCell ref="H13:L13"/>
    <mergeCell ref="A12:A13"/>
    <mergeCell ref="B13:C13"/>
    <mergeCell ref="D13:E13"/>
    <mergeCell ref="D20:E20"/>
    <mergeCell ref="D27:E27"/>
    <mergeCell ref="B12:E12"/>
    <mergeCell ref="D16:E16"/>
    <mergeCell ref="D17:E17"/>
    <mergeCell ref="D18:E18"/>
    <mergeCell ref="D19:E19"/>
    <mergeCell ref="D23:E23"/>
    <mergeCell ref="D24:E24"/>
    <mergeCell ref="N20:Q20"/>
    <mergeCell ref="N24:V24"/>
    <mergeCell ref="O25:V25"/>
    <mergeCell ref="U14:U18"/>
    <mergeCell ref="V14:V18"/>
    <mergeCell ref="O30:V30"/>
    <mergeCell ref="O31:V31"/>
    <mergeCell ref="O32:V32"/>
    <mergeCell ref="N10:Q10"/>
    <mergeCell ref="N11:Q11"/>
    <mergeCell ref="W14:W18"/>
    <mergeCell ref="N19:Q19"/>
    <mergeCell ref="M14:M18"/>
    <mergeCell ref="N14:Q18"/>
    <mergeCell ref="R14:T14"/>
    <mergeCell ref="T15:T18"/>
    <mergeCell ref="S15:S18"/>
    <mergeCell ref="R15:R18"/>
    <mergeCell ref="N21:Q21"/>
    <mergeCell ref="U1:W1"/>
    <mergeCell ref="R2:R3"/>
    <mergeCell ref="U2:U3"/>
    <mergeCell ref="S2:T2"/>
    <mergeCell ref="S3:T3"/>
    <mergeCell ref="V2:W2"/>
    <mergeCell ref="V3:W3"/>
    <mergeCell ref="N8:Q8"/>
    <mergeCell ref="N9:Q9"/>
    <mergeCell ref="N4:Q4"/>
    <mergeCell ref="N5:Q5"/>
    <mergeCell ref="N6:Q6"/>
    <mergeCell ref="N7:Q7"/>
    <mergeCell ref="F1:H2"/>
    <mergeCell ref="I1:L2"/>
    <mergeCell ref="M1:M3"/>
    <mergeCell ref="N1:Q3"/>
    <mergeCell ref="F5:H6"/>
    <mergeCell ref="I5:L6"/>
    <mergeCell ref="F3:H4"/>
    <mergeCell ref="I3:L4"/>
    <mergeCell ref="R1:T1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3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X51"/>
  <sheetViews>
    <sheetView view="pageBreakPreview" topLeftCell="A13" zoomScale="75" zoomScaleNormal="100" workbookViewId="0">
      <selection activeCell="B39" sqref="B39"/>
    </sheetView>
  </sheetViews>
  <sheetFormatPr defaultRowHeight="18.75" x14ac:dyDescent="0.2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8.7109375" style="2" customWidth="1"/>
    <col min="13" max="13" width="8.42578125" style="2" customWidth="1"/>
    <col min="14" max="18" width="10.7109375" style="2" customWidth="1"/>
    <col min="19" max="19" width="13.85546875" style="2" customWidth="1"/>
    <col min="20" max="20" width="14" style="2" customWidth="1"/>
    <col min="21" max="21" width="12.42578125" style="2" customWidth="1"/>
    <col min="22" max="22" width="13.140625" style="2" customWidth="1"/>
    <col min="23" max="23" width="13.28515625" style="2" customWidth="1"/>
    <col min="24" max="28" width="10.28515625" style="2" customWidth="1"/>
    <col min="29" max="16384" width="9.140625" style="2"/>
  </cols>
  <sheetData>
    <row r="1" spans="1:23" ht="26.25" x14ac:dyDescent="0.2">
      <c r="A1" s="103" t="s">
        <v>161</v>
      </c>
      <c r="B1" s="103"/>
      <c r="C1" s="103"/>
      <c r="D1" s="103"/>
      <c r="E1" s="103"/>
      <c r="F1" s="107" t="s">
        <v>154</v>
      </c>
      <c r="G1" s="107"/>
      <c r="H1" s="107"/>
      <c r="I1" s="103" t="s">
        <v>163</v>
      </c>
      <c r="J1" s="103"/>
      <c r="K1" s="103"/>
      <c r="L1" s="103"/>
      <c r="M1" s="141" t="s">
        <v>115</v>
      </c>
      <c r="N1" s="135" t="s">
        <v>116</v>
      </c>
      <c r="O1" s="135"/>
      <c r="P1" s="135"/>
      <c r="Q1" s="135"/>
      <c r="R1" s="195" t="s">
        <v>117</v>
      </c>
      <c r="S1" s="195"/>
      <c r="T1" s="195"/>
      <c r="U1" s="195" t="s">
        <v>118</v>
      </c>
      <c r="V1" s="195"/>
      <c r="W1" s="144"/>
    </row>
    <row r="2" spans="1:23" ht="18.75" customHeight="1" x14ac:dyDescent="0.2">
      <c r="A2" s="105" t="s">
        <v>45</v>
      </c>
      <c r="B2" s="105"/>
      <c r="C2" s="105"/>
      <c r="D2" s="105"/>
      <c r="E2" s="105"/>
      <c r="F2" s="107"/>
      <c r="G2" s="107"/>
      <c r="H2" s="107"/>
      <c r="I2" s="103"/>
      <c r="J2" s="103"/>
      <c r="K2" s="103"/>
      <c r="L2" s="103"/>
      <c r="M2" s="132"/>
      <c r="N2" s="136"/>
      <c r="O2" s="136"/>
      <c r="P2" s="136"/>
      <c r="Q2" s="136"/>
      <c r="R2" s="136" t="s">
        <v>119</v>
      </c>
      <c r="S2" s="136" t="s">
        <v>120</v>
      </c>
      <c r="T2" s="136"/>
      <c r="U2" s="136" t="s">
        <v>119</v>
      </c>
      <c r="V2" s="136" t="s">
        <v>120</v>
      </c>
      <c r="W2" s="138"/>
    </row>
    <row r="3" spans="1:23" ht="21.75" customHeight="1" x14ac:dyDescent="0.2">
      <c r="A3" s="103" t="s">
        <v>181</v>
      </c>
      <c r="B3" s="103"/>
      <c r="C3" s="103"/>
      <c r="D3" s="103"/>
      <c r="E3" s="103"/>
      <c r="F3" s="107" t="s">
        <v>155</v>
      </c>
      <c r="G3" s="107"/>
      <c r="H3" s="107"/>
      <c r="I3" s="103" t="s">
        <v>237</v>
      </c>
      <c r="J3" s="103"/>
      <c r="K3" s="103"/>
      <c r="L3" s="103"/>
      <c r="M3" s="133"/>
      <c r="N3" s="139"/>
      <c r="O3" s="139"/>
      <c r="P3" s="139"/>
      <c r="Q3" s="139"/>
      <c r="R3" s="139"/>
      <c r="S3" s="139" t="s">
        <v>121</v>
      </c>
      <c r="T3" s="139"/>
      <c r="U3" s="139"/>
      <c r="V3" s="139" t="s">
        <v>121</v>
      </c>
      <c r="W3" s="140"/>
    </row>
    <row r="4" spans="1:23" ht="29.25" customHeight="1" x14ac:dyDescent="0.2">
      <c r="A4" s="105" t="s">
        <v>46</v>
      </c>
      <c r="B4" s="105"/>
      <c r="C4" s="105"/>
      <c r="D4" s="105"/>
      <c r="E4" s="105"/>
      <c r="F4" s="107"/>
      <c r="G4" s="107"/>
      <c r="H4" s="107"/>
      <c r="I4" s="103"/>
      <c r="J4" s="103"/>
      <c r="K4" s="103"/>
      <c r="L4" s="103"/>
      <c r="M4" s="9"/>
      <c r="N4" s="199" t="s">
        <v>122</v>
      </c>
      <c r="O4" s="199"/>
      <c r="P4" s="199"/>
      <c r="Q4" s="199"/>
      <c r="R4" s="7"/>
      <c r="S4" s="126"/>
      <c r="T4" s="142"/>
      <c r="U4" s="7"/>
      <c r="V4" s="126"/>
      <c r="W4" s="127"/>
    </row>
    <row r="5" spans="1:23" ht="36.75" customHeight="1" x14ac:dyDescent="0.2">
      <c r="A5" s="206" t="s">
        <v>159</v>
      </c>
      <c r="B5" s="206"/>
      <c r="C5" s="206"/>
      <c r="D5" s="206"/>
      <c r="E5" s="206"/>
      <c r="F5" s="107" t="s">
        <v>156</v>
      </c>
      <c r="G5" s="107"/>
      <c r="H5" s="107"/>
      <c r="I5" s="206" t="s">
        <v>376</v>
      </c>
      <c r="J5" s="206"/>
      <c r="K5" s="206"/>
      <c r="L5" s="206"/>
      <c r="M5" s="9"/>
      <c r="N5" s="200" t="s">
        <v>123</v>
      </c>
      <c r="O5" s="200"/>
      <c r="P5" s="200"/>
      <c r="Q5" s="200"/>
      <c r="R5" s="7"/>
      <c r="S5" s="126"/>
      <c r="T5" s="142"/>
      <c r="U5" s="7"/>
      <c r="V5" s="126"/>
      <c r="W5" s="127"/>
    </row>
    <row r="6" spans="1:23" ht="34.5" customHeight="1" x14ac:dyDescent="0.2">
      <c r="A6" s="105" t="s">
        <v>47</v>
      </c>
      <c r="B6" s="105"/>
      <c r="C6" s="105"/>
      <c r="D6" s="105"/>
      <c r="E6" s="105"/>
      <c r="F6" s="107"/>
      <c r="G6" s="107"/>
      <c r="H6" s="107"/>
      <c r="I6" s="206"/>
      <c r="J6" s="206"/>
      <c r="K6" s="206"/>
      <c r="L6" s="206"/>
      <c r="M6" s="9"/>
      <c r="N6" s="200" t="s">
        <v>124</v>
      </c>
      <c r="O6" s="200"/>
      <c r="P6" s="200"/>
      <c r="Q6" s="200"/>
      <c r="R6" s="7"/>
      <c r="S6" s="126"/>
      <c r="T6" s="142"/>
      <c r="U6" s="7"/>
      <c r="V6" s="126"/>
      <c r="W6" s="127"/>
    </row>
    <row r="7" spans="1:23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9"/>
      <c r="N7" s="202" t="s">
        <v>125</v>
      </c>
      <c r="O7" s="202"/>
      <c r="P7" s="202"/>
      <c r="Q7" s="202"/>
      <c r="R7" s="7"/>
      <c r="S7" s="126"/>
      <c r="T7" s="142"/>
      <c r="U7" s="7"/>
      <c r="V7" s="126"/>
      <c r="W7" s="127"/>
    </row>
    <row r="8" spans="1:23" ht="22.5" x14ac:dyDescent="0.2">
      <c r="A8" s="131" t="s">
        <v>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9"/>
      <c r="N8" s="200" t="s">
        <v>126</v>
      </c>
      <c r="O8" s="200"/>
      <c r="P8" s="200"/>
      <c r="Q8" s="200"/>
      <c r="R8" s="7"/>
      <c r="S8" s="126"/>
      <c r="T8" s="142"/>
      <c r="U8" s="7"/>
      <c r="V8" s="126"/>
      <c r="W8" s="127"/>
    </row>
    <row r="9" spans="1:23" x14ac:dyDescent="0.2">
      <c r="A9" s="198" t="s">
        <v>152</v>
      </c>
      <c r="B9" s="198"/>
      <c r="C9" s="198"/>
      <c r="D9" s="198"/>
      <c r="E9" s="198"/>
      <c r="F9" s="125" t="s">
        <v>378</v>
      </c>
      <c r="G9" s="125"/>
      <c r="H9" s="125"/>
      <c r="I9" s="106" t="s">
        <v>379</v>
      </c>
      <c r="J9" s="106"/>
      <c r="K9" s="106"/>
      <c r="L9" s="106"/>
      <c r="M9" s="106"/>
      <c r="N9" s="200" t="s">
        <v>127</v>
      </c>
      <c r="O9" s="200"/>
      <c r="P9" s="200"/>
      <c r="Q9" s="200"/>
      <c r="R9" s="7"/>
      <c r="S9" s="126"/>
      <c r="T9" s="142"/>
      <c r="U9" s="7"/>
      <c r="V9" s="126"/>
      <c r="W9" s="127"/>
    </row>
    <row r="10" spans="1:23" ht="19.5" customHeight="1" x14ac:dyDescent="0.2">
      <c r="A10" s="198" t="s">
        <v>151</v>
      </c>
      <c r="B10" s="198"/>
      <c r="C10" s="125" t="s">
        <v>193</v>
      </c>
      <c r="D10" s="125"/>
      <c r="E10" s="125"/>
      <c r="F10" s="125"/>
      <c r="G10" s="125"/>
      <c r="H10" s="125"/>
      <c r="I10" s="3"/>
      <c r="J10" s="3"/>
      <c r="K10" s="3"/>
      <c r="L10" s="3"/>
      <c r="M10" s="9"/>
      <c r="N10" s="202" t="s">
        <v>128</v>
      </c>
      <c r="O10" s="202"/>
      <c r="P10" s="202"/>
      <c r="Q10" s="202"/>
      <c r="R10" s="7"/>
      <c r="S10" s="126"/>
      <c r="T10" s="142"/>
      <c r="U10" s="7"/>
      <c r="V10" s="126"/>
      <c r="W10" s="127"/>
    </row>
    <row r="11" spans="1:23" x14ac:dyDescent="0.2">
      <c r="A11" s="187" t="s">
        <v>1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9"/>
      <c r="N11" s="203" t="s">
        <v>129</v>
      </c>
      <c r="O11" s="203"/>
      <c r="P11" s="203"/>
      <c r="Q11" s="203"/>
      <c r="R11" s="7"/>
      <c r="S11" s="126"/>
      <c r="T11" s="142"/>
      <c r="U11" s="7"/>
      <c r="V11" s="126"/>
      <c r="W11" s="127"/>
    </row>
    <row r="12" spans="1:23" ht="20.100000000000001" customHeight="1" x14ac:dyDescent="0.2">
      <c r="A12" s="194" t="s">
        <v>2</v>
      </c>
      <c r="B12" s="195" t="s">
        <v>36</v>
      </c>
      <c r="C12" s="195"/>
      <c r="D12" s="195"/>
      <c r="E12" s="195"/>
      <c r="F12" s="195" t="s">
        <v>5</v>
      </c>
      <c r="G12" s="195"/>
      <c r="H12" s="137" t="s">
        <v>34</v>
      </c>
      <c r="I12" s="149"/>
      <c r="J12" s="149"/>
      <c r="K12" s="149"/>
      <c r="L12" s="149"/>
      <c r="N12" s="1"/>
      <c r="O12" s="1"/>
      <c r="P12" s="1"/>
      <c r="Q12" s="1"/>
    </row>
    <row r="13" spans="1:23" ht="20.100000000000001" customHeight="1" x14ac:dyDescent="0.2">
      <c r="A13" s="194"/>
      <c r="B13" s="195" t="s">
        <v>3</v>
      </c>
      <c r="C13" s="195"/>
      <c r="D13" s="195" t="s">
        <v>4</v>
      </c>
      <c r="E13" s="195"/>
      <c r="F13" s="195"/>
      <c r="G13" s="195"/>
      <c r="H13" s="140" t="s">
        <v>35</v>
      </c>
      <c r="I13" s="148"/>
      <c r="J13" s="148"/>
      <c r="K13" s="148"/>
      <c r="L13" s="148"/>
    </row>
    <row r="14" spans="1:23" ht="20.100000000000001" customHeight="1" x14ac:dyDescent="0.2">
      <c r="A14" s="5" t="s">
        <v>6</v>
      </c>
      <c r="B14" s="7"/>
      <c r="C14" s="5"/>
      <c r="D14" s="143"/>
      <c r="E14" s="143"/>
      <c r="F14" s="196" t="str">
        <f t="shared" ref="F14:F40" si="0">IF(OR(B14="",D14=""),"",IF(ISERROR(D14/B14),IF(D14=0,0,""),D14/B14))</f>
        <v/>
      </c>
      <c r="G14" s="196"/>
      <c r="H14" s="143"/>
      <c r="I14" s="143"/>
      <c r="J14" s="143"/>
      <c r="K14" s="143"/>
      <c r="L14" s="143"/>
      <c r="M14" s="194" t="s">
        <v>115</v>
      </c>
      <c r="N14" s="195" t="s">
        <v>116</v>
      </c>
      <c r="O14" s="195"/>
      <c r="P14" s="195"/>
      <c r="Q14" s="195"/>
      <c r="R14" s="195" t="s">
        <v>117</v>
      </c>
      <c r="S14" s="195"/>
      <c r="T14" s="195"/>
      <c r="U14" s="195" t="s">
        <v>130</v>
      </c>
      <c r="V14" s="195" t="s">
        <v>69</v>
      </c>
      <c r="W14" s="144" t="s">
        <v>131</v>
      </c>
    </row>
    <row r="15" spans="1:23" ht="20.100000000000001" customHeight="1" x14ac:dyDescent="0.2">
      <c r="A15" s="5" t="s">
        <v>7</v>
      </c>
      <c r="B15" s="5"/>
      <c r="C15" s="5"/>
      <c r="D15" s="195"/>
      <c r="E15" s="195"/>
      <c r="F15" s="196" t="str">
        <f t="shared" si="0"/>
        <v/>
      </c>
      <c r="G15" s="196"/>
      <c r="H15" s="143"/>
      <c r="I15" s="143"/>
      <c r="J15" s="143"/>
      <c r="K15" s="143"/>
      <c r="L15" s="143"/>
      <c r="M15" s="194"/>
      <c r="N15" s="195"/>
      <c r="O15" s="195"/>
      <c r="P15" s="195"/>
      <c r="Q15" s="195"/>
      <c r="R15" s="204" t="s">
        <v>130</v>
      </c>
      <c r="S15" s="195" t="s">
        <v>69</v>
      </c>
      <c r="T15" s="195" t="s">
        <v>131</v>
      </c>
      <c r="U15" s="195"/>
      <c r="V15" s="195"/>
      <c r="W15" s="144"/>
    </row>
    <row r="16" spans="1:23" ht="20.100000000000001" customHeight="1" x14ac:dyDescent="0.2">
      <c r="A16" s="5" t="s">
        <v>8</v>
      </c>
      <c r="B16" s="21">
        <f>'Ячейка 30'!D19+'Ячейка 27'!D19+'Ячейка 10'!D19+'Ячейка 16'!D19+'Ячейка 14 '!D19+'Ячейка 13БОС'!D19+'Ячейка 32БОС'!D19+'ячейка 25БОС'!D19+'Ячейка 3Гео'!D19+'Ячейка 26Гео '!D19</f>
        <v>5149.1999999969266</v>
      </c>
      <c r="C16" s="21"/>
      <c r="D16" s="197">
        <f>'Ячейка 30'!H19+'Ячейка 27'!H19+'Ячейка 10'!H19+'Ячейка 16'!H19+'Ячейка 14 '!H19+'Ячейка 13БОС'!H19+'Ячейка 32БОС'!H19+'ячейка 25БОС'!H19+'Ячейка 3Гео'!H19+'Ячейка 26Гео '!H19</f>
        <v>3323.0399999939436</v>
      </c>
      <c r="E16" s="197"/>
      <c r="F16" s="196">
        <f t="shared" si="0"/>
        <v>0.6453507340938256</v>
      </c>
      <c r="G16" s="196"/>
      <c r="H16" s="143"/>
      <c r="I16" s="143"/>
      <c r="J16" s="143"/>
      <c r="K16" s="143"/>
      <c r="L16" s="143"/>
      <c r="M16" s="194"/>
      <c r="N16" s="195"/>
      <c r="O16" s="195"/>
      <c r="P16" s="195"/>
      <c r="Q16" s="195"/>
      <c r="R16" s="204"/>
      <c r="S16" s="195"/>
      <c r="T16" s="195"/>
      <c r="U16" s="195"/>
      <c r="V16" s="195"/>
      <c r="W16" s="144"/>
    </row>
    <row r="17" spans="1:23" ht="20.100000000000001" customHeight="1" x14ac:dyDescent="0.2">
      <c r="A17" s="5" t="s">
        <v>9</v>
      </c>
      <c r="B17" s="38">
        <f>'Ячейка 30'!D20+'Ячейка 27'!D20+'Ячейка 10'!D20+'Ячейка 16'!D20+'Ячейка 14 '!D20+'Ячейка 13БОС'!D20+'Ячейка 32БОС'!D20+'ячейка 25БОС'!D20+'Ячейка 3Гео'!D20+'Ячейка 26Гео '!D20</f>
        <v>5087.9999999953725</v>
      </c>
      <c r="C17" s="21"/>
      <c r="D17" s="197">
        <f>'Ячейка 30'!H20+'Ячейка 27'!H20+'Ячейка 10'!H20+'Ячейка 16'!H20+'Ячейка 14 '!H20+'Ячейка 13БОС'!H20+'Ячейка 32БОС'!H20+'ячейка 25БОС'!H20+'Ячейка 3Гео'!H20+'Ячейка 26Гео '!H20</f>
        <v>3236.6400000041722</v>
      </c>
      <c r="E17" s="197"/>
      <c r="F17" s="196">
        <f t="shared" si="0"/>
        <v>0.63613207547309669</v>
      </c>
      <c r="G17" s="196"/>
      <c r="H17" s="143"/>
      <c r="I17" s="143"/>
      <c r="J17" s="143"/>
      <c r="K17" s="143"/>
      <c r="L17" s="143"/>
      <c r="M17" s="194"/>
      <c r="N17" s="195"/>
      <c r="O17" s="195"/>
      <c r="P17" s="195"/>
      <c r="Q17" s="195"/>
      <c r="R17" s="204"/>
      <c r="S17" s="195"/>
      <c r="T17" s="195"/>
      <c r="U17" s="195"/>
      <c r="V17" s="195"/>
      <c r="W17" s="144"/>
    </row>
    <row r="18" spans="1:23" ht="20.100000000000001" customHeight="1" x14ac:dyDescent="0.2">
      <c r="A18" s="5" t="s">
        <v>10</v>
      </c>
      <c r="B18" s="38">
        <f>'Ячейка 30'!D21+'Ячейка 27'!D21+'Ячейка 10'!D21+'Ячейка 16'!D21+'Ячейка 14 '!D21+'Ячейка 13БОС'!D21+'Ячейка 32БОС'!D21+'ячейка 25БОС'!D21+'Ячейка 3Гео'!D21+'Ячейка 26Гео '!D21</f>
        <v>5030.4000000032829</v>
      </c>
      <c r="C18" s="21"/>
      <c r="D18" s="197">
        <f>'Ячейка 30'!H21+'Ячейка 27'!H21+'Ячейка 10'!H21+'Ячейка 16'!H21+'Ячейка 14 '!H21+'Ячейка 13БОС'!H21+'Ячейка 32БОС'!H21+'ячейка 25БОС'!H21+'Ячейка 3Гео'!H21+'Ячейка 26Гео '!H21</f>
        <v>3321.839999990425</v>
      </c>
      <c r="E18" s="197"/>
      <c r="F18" s="196">
        <f t="shared" si="0"/>
        <v>0.66035305343278017</v>
      </c>
      <c r="G18" s="196"/>
      <c r="H18" s="143"/>
      <c r="I18" s="143"/>
      <c r="J18" s="143"/>
      <c r="K18" s="143"/>
      <c r="L18" s="143"/>
      <c r="M18" s="194"/>
      <c r="N18" s="195"/>
      <c r="O18" s="195"/>
      <c r="P18" s="195"/>
      <c r="Q18" s="195"/>
      <c r="R18" s="204"/>
      <c r="S18" s="195"/>
      <c r="T18" s="195"/>
      <c r="U18" s="195"/>
      <c r="V18" s="195"/>
      <c r="W18" s="144"/>
    </row>
    <row r="19" spans="1:23" ht="20.100000000000001" customHeight="1" x14ac:dyDescent="0.2">
      <c r="A19" s="5" t="s">
        <v>11</v>
      </c>
      <c r="B19" s="38">
        <f>'Ячейка 30'!D22+'Ячейка 27'!D22+'Ячейка 10'!D22+'Ячейка 16'!D22+'Ячейка 14 '!D22+'Ячейка 13БОС'!D22+'Ячейка 32БОС'!D22+'ячейка 25БОС'!D22+'Ячейка 3Гео'!D22+'Ячейка 26Гео '!D22</f>
        <v>5070.0000000178989</v>
      </c>
      <c r="C19" s="21"/>
      <c r="D19" s="197">
        <f>'Ячейка 30'!H22+'Ячейка 27'!H22+'Ячейка 10'!H22+'Ячейка 16'!H22+'Ячейка 14 '!H22+'Ячейка 13БОС'!H22+'Ячейка 32БОС'!H22+'ячейка 25БОС'!H22+'Ячейка 3Гео'!H22+'Ячейка 26Гео '!H22</f>
        <v>3326.1600000073486</v>
      </c>
      <c r="E19" s="197"/>
      <c r="F19" s="196">
        <f t="shared" si="0"/>
        <v>0.65604733727723985</v>
      </c>
      <c r="G19" s="196"/>
      <c r="H19" s="143"/>
      <c r="I19" s="143"/>
      <c r="J19" s="143"/>
      <c r="K19" s="143"/>
      <c r="L19" s="143"/>
      <c r="M19" s="9"/>
      <c r="N19" s="199" t="s">
        <v>132</v>
      </c>
      <c r="O19" s="199"/>
      <c r="P19" s="199"/>
      <c r="Q19" s="199"/>
      <c r="R19" s="7"/>
      <c r="S19" s="7"/>
      <c r="T19" s="7"/>
      <c r="U19" s="7"/>
      <c r="V19" s="7"/>
      <c r="W19" s="8"/>
    </row>
    <row r="20" spans="1:23" ht="20.100000000000001" customHeight="1" x14ac:dyDescent="0.2">
      <c r="A20" s="5" t="s">
        <v>12</v>
      </c>
      <c r="B20" s="38">
        <f>'Ячейка 30'!D23+'Ячейка 27'!D23+'Ячейка 10'!D23+'Ячейка 16'!D23+'Ячейка 14 '!D23+'Ячейка 13БОС'!D23+'Ячейка 32БОС'!D23+'ячейка 25БОС'!D23+'Ячейка 3Гео'!D23+'Ячейка 26Гео '!D23</f>
        <v>4978.7999999916792</v>
      </c>
      <c r="C20" s="21"/>
      <c r="D20" s="197">
        <f>'Ячейка 30'!H23+'Ячейка 27'!H23+'Ячейка 10'!H23+'Ячейка 16'!H23+'Ячейка 14 '!H23+'Ячейка 13БОС'!H23+'Ячейка 32БОС'!H23+'ячейка 25БОС'!H23+'Ячейка 3Гео'!H23+'Ячейка 26Гео '!H23</f>
        <v>3293.9999999944121</v>
      </c>
      <c r="E20" s="197"/>
      <c r="F20" s="196">
        <f t="shared" si="0"/>
        <v>0.66160520607373607</v>
      </c>
      <c r="G20" s="196"/>
      <c r="H20" s="143"/>
      <c r="I20" s="143"/>
      <c r="J20" s="143"/>
      <c r="K20" s="143"/>
      <c r="L20" s="143"/>
      <c r="M20" s="9"/>
      <c r="N20" s="200" t="s">
        <v>133</v>
      </c>
      <c r="O20" s="200"/>
      <c r="P20" s="200"/>
      <c r="Q20" s="200"/>
      <c r="R20" s="7"/>
      <c r="S20" s="7"/>
      <c r="T20" s="7"/>
      <c r="U20" s="7"/>
      <c r="V20" s="7"/>
      <c r="W20" s="8"/>
    </row>
    <row r="21" spans="1:23" ht="20.100000000000001" customHeight="1" x14ac:dyDescent="0.2">
      <c r="A21" s="5" t="s">
        <v>13</v>
      </c>
      <c r="B21" s="38">
        <f>'Ячейка 30'!D24+'Ячейка 27'!D24+'Ячейка 10'!D24+'Ячейка 16'!D24+'Ячейка 14 '!D24+'Ячейка 13БОС'!D24+'Ячейка 32БОС'!D24+'ячейка 25БОС'!D24+'Ячейка 3Гео'!D24+'Ячейка 26Гео '!D24</f>
        <v>4936.8000000049506</v>
      </c>
      <c r="C21" s="21"/>
      <c r="D21" s="197">
        <f>'Ячейка 30'!H24+'Ячейка 27'!H24+'Ячейка 10'!H24+'Ячейка 16'!H24+'Ячейка 14 '!H24+'Ячейка 13БОС'!H24+'Ячейка 32БОС'!H24+'ячейка 25БОС'!H24+'Ячейка 3Гео'!H24+'Ячейка 26Гео '!H24</f>
        <v>3269.2800000022544</v>
      </c>
      <c r="E21" s="197"/>
      <c r="F21" s="196">
        <f t="shared" si="0"/>
        <v>0.66222654350975851</v>
      </c>
      <c r="G21" s="196"/>
      <c r="H21" s="143"/>
      <c r="I21" s="143"/>
      <c r="J21" s="143"/>
      <c r="K21" s="143"/>
      <c r="L21" s="143"/>
      <c r="M21" s="9"/>
      <c r="N21" s="201" t="s">
        <v>134</v>
      </c>
      <c r="O21" s="201"/>
      <c r="P21" s="201"/>
      <c r="Q21" s="201"/>
      <c r="R21" s="7"/>
      <c r="S21" s="7"/>
      <c r="T21" s="7"/>
      <c r="U21" s="7"/>
      <c r="V21" s="7"/>
      <c r="W21" s="8"/>
    </row>
    <row r="22" spans="1:23" ht="20.100000000000001" customHeight="1" x14ac:dyDescent="0.2">
      <c r="A22" s="5" t="s">
        <v>14</v>
      </c>
      <c r="B22" s="38">
        <f>'Ячейка 30'!D25+'Ячейка 27'!D25+'Ячейка 10'!D25+'Ячейка 16'!D25+'Ячейка 14 '!D25+'Ячейка 13БОС'!D25+'Ячейка 32БОС'!D25+'ячейка 25БОС'!D25+'Ячейка 3Гео'!D25+'Ячейка 26Гео '!D25</f>
        <v>5301.5999999941414</v>
      </c>
      <c r="C22" s="21"/>
      <c r="D22" s="197">
        <f>'Ячейка 30'!H25+'Ячейка 27'!H25+'Ячейка 10'!H25+'Ячейка 16'!H25+'Ячейка 14 '!H25+'Ячейка 13БОС'!H25+'Ячейка 32БОС'!H25+'ячейка 25БОС'!H25+'Ячейка 3Гео'!H25+'Ячейка 26Гео '!H25</f>
        <v>3352.5599999941733</v>
      </c>
      <c r="E22" s="197"/>
      <c r="F22" s="196">
        <f t="shared" si="0"/>
        <v>0.63236758714310359</v>
      </c>
      <c r="G22" s="196"/>
      <c r="H22" s="143"/>
      <c r="I22" s="143"/>
      <c r="J22" s="143"/>
      <c r="K22" s="143"/>
      <c r="L22" s="143"/>
    </row>
    <row r="23" spans="1:23" ht="20.100000000000001" customHeight="1" x14ac:dyDescent="0.2">
      <c r="A23" s="5" t="s">
        <v>15</v>
      </c>
      <c r="B23" s="38">
        <f>'Ячейка 30'!D26+'Ячейка 27'!D26+'Ячейка 10'!D26+'Ячейка 16'!D26+'Ячейка 14 '!D26+'Ячейка 13БОС'!D26+'Ячейка 32БОС'!D26+'ячейка 25БОС'!D26+'Ячейка 3Гео'!D26+'Ячейка 26Гео '!D26</f>
        <v>5380.8000000015454</v>
      </c>
      <c r="C23" s="21"/>
      <c r="D23" s="197">
        <f>'Ячейка 30'!H26+'Ячейка 27'!H26+'Ячейка 10'!H26+'Ячейка 16'!H26+'Ячейка 14 '!H26+'Ячейка 13БОС'!H26+'Ячейка 32БОС'!H26+'ячейка 25БОС'!H26+'Ячейка 3Гео'!H26+'Ячейка 26Гео '!H26</f>
        <v>3340.560000008918</v>
      </c>
      <c r="E23" s="197"/>
      <c r="F23" s="196">
        <f t="shared" si="0"/>
        <v>0.62082961641539525</v>
      </c>
      <c r="G23" s="196"/>
      <c r="H23" s="143"/>
      <c r="I23" s="143"/>
      <c r="J23" s="143"/>
      <c r="K23" s="143"/>
      <c r="L23" s="143"/>
    </row>
    <row r="24" spans="1:23" ht="20.100000000000001" customHeight="1" x14ac:dyDescent="0.2">
      <c r="A24" s="5" t="s">
        <v>16</v>
      </c>
      <c r="B24" s="38">
        <f>'Ячейка 30'!D27+'Ячейка 27'!D27+'Ячейка 10'!D27+'Ячейка 16'!D27+'Ячейка 14 '!D27+'Ячейка 13БОС'!D27+'Ячейка 32БОС'!D27+'ячейка 25БОС'!D27+'Ячейка 3Гео'!D27+'Ячейка 26Гео '!D27</f>
        <v>5543.9999999995789</v>
      </c>
      <c r="C24" s="21"/>
      <c r="D24" s="197">
        <f>'Ячейка 30'!H27+'Ячейка 27'!H27+'Ячейка 10'!H27+'Ячейка 16'!H27+'Ячейка 14 '!H27+'Ячейка 13БОС'!H27+'Ячейка 32БОС'!H27+'ячейка 25БОС'!H27+'Ячейка 3Гео'!H27+'Ячейка 26Гео '!H27</f>
        <v>3319.6800000010626</v>
      </c>
      <c r="E24" s="197"/>
      <c r="F24" s="196">
        <f t="shared" si="0"/>
        <v>0.5987878787881159</v>
      </c>
      <c r="G24" s="196"/>
      <c r="H24" s="143"/>
      <c r="I24" s="143"/>
      <c r="J24" s="143"/>
      <c r="K24" s="143"/>
      <c r="L24" s="143"/>
      <c r="N24" s="134" t="s">
        <v>135</v>
      </c>
      <c r="O24" s="134"/>
      <c r="P24" s="134"/>
      <c r="Q24" s="134"/>
      <c r="R24" s="134"/>
      <c r="S24" s="134"/>
      <c r="T24" s="134"/>
      <c r="U24" s="134"/>
      <c r="V24" s="134"/>
    </row>
    <row r="25" spans="1:23" ht="20.100000000000001" customHeight="1" x14ac:dyDescent="0.2">
      <c r="A25" s="5" t="s">
        <v>17</v>
      </c>
      <c r="B25" s="38">
        <f>'Ячейка 30'!D28+'Ячейка 27'!D28+'Ячейка 10'!D28+'Ячейка 16'!D28+'Ячейка 14 '!D28+'Ячейка 13БОС'!D28+'Ячейка 32БОС'!D28+'ячейка 25БОС'!D28+'Ячейка 3Гео'!D28+'Ячейка 26Гео '!D28</f>
        <v>5594.3999999959487</v>
      </c>
      <c r="C25" s="21"/>
      <c r="D25" s="197">
        <f>'Ячейка 30'!H28+'Ячейка 27'!H28+'Ячейка 10'!H28+'Ячейка 16'!H28+'Ячейка 14 '!H28+'Ячейка 13БОС'!H28+'Ячейка 32БОС'!H28+'ячейка 25БОС'!H28+'Ячейка 3Гео'!H28+'Ячейка 26Гео '!H28</f>
        <v>3272.8800000024421</v>
      </c>
      <c r="E25" s="197"/>
      <c r="F25" s="196">
        <f t="shared" si="0"/>
        <v>0.58502788502874525</v>
      </c>
      <c r="G25" s="196"/>
      <c r="H25" s="143"/>
      <c r="I25" s="143"/>
      <c r="J25" s="143"/>
      <c r="K25" s="143"/>
      <c r="L25" s="143"/>
      <c r="N25" s="17" t="s">
        <v>136</v>
      </c>
      <c r="O25" s="134" t="s">
        <v>137</v>
      </c>
      <c r="P25" s="134"/>
      <c r="Q25" s="134"/>
      <c r="R25" s="134"/>
      <c r="S25" s="134"/>
      <c r="T25" s="134"/>
      <c r="U25" s="134"/>
      <c r="V25" s="134"/>
    </row>
    <row r="26" spans="1:23" ht="20.100000000000001" customHeight="1" x14ac:dyDescent="0.2">
      <c r="A26" s="5" t="s">
        <v>18</v>
      </c>
      <c r="B26" s="38">
        <f>'Ячейка 30'!D29+'Ячейка 27'!D29+'Ячейка 10'!D29+'Ячейка 16'!D29+'Ячейка 14 '!D29+'Ячейка 13БОС'!D29+'Ячейка 32БОС'!D29+'ячейка 25БОС'!D29+'Ячейка 3Гео'!D29+'Ячейка 26Гео '!D29</f>
        <v>5521.1999999952241</v>
      </c>
      <c r="C26" s="21"/>
      <c r="D26" s="197">
        <f>'Ячейка 30'!H29+'Ячейка 27'!H29+'Ячейка 10'!H29+'Ячейка 16'!H29+'Ячейка 14 '!H29+'Ячейка 13БОС'!H29+'Ячейка 32БОС'!H29+'ячейка 25БОС'!H29+'Ячейка 3Гео'!H29+'Ячейка 26Гео '!H29</f>
        <v>3202.3199999980534</v>
      </c>
      <c r="E26" s="197"/>
      <c r="F26" s="196">
        <f t="shared" si="0"/>
        <v>0.5800043468812619</v>
      </c>
      <c r="G26" s="196"/>
      <c r="H26" s="143"/>
      <c r="I26" s="143"/>
      <c r="J26" s="143"/>
      <c r="K26" s="143"/>
      <c r="L26" s="143"/>
      <c r="N26" s="17" t="s">
        <v>138</v>
      </c>
      <c r="O26" s="134" t="s">
        <v>188</v>
      </c>
      <c r="P26" s="134"/>
      <c r="Q26" s="134"/>
      <c r="R26" s="134"/>
      <c r="S26" s="134"/>
      <c r="T26" s="134"/>
      <c r="U26" s="134"/>
      <c r="V26" s="134"/>
    </row>
    <row r="27" spans="1:23" ht="20.100000000000001" customHeight="1" x14ac:dyDescent="0.2">
      <c r="A27" s="5" t="s">
        <v>19</v>
      </c>
      <c r="B27" s="38">
        <f>'Ячейка 30'!D30+'Ячейка 27'!D30+'Ячейка 10'!D30+'Ячейка 16'!D30+'Ячейка 14 '!D30+'Ячейка 13БОС'!D30+'Ячейка 32БОС'!D30+'ячейка 25БОС'!D30+'Ячейка 3Гео'!D30+'Ячейка 26Гео '!D30</f>
        <v>5677.200000000812</v>
      </c>
      <c r="C27" s="21"/>
      <c r="D27" s="197">
        <f>'Ячейка 30'!H30+'Ячейка 27'!H30+'Ячейка 10'!H30+'Ячейка 16'!H30+'Ячейка 14 '!H30+'Ячейка 13БОС'!H30+'Ячейка 32БОС'!H30+'ячейка 25БОС'!H30+'Ячейка 3Гео'!H30+'Ячейка 26Гео '!H30</f>
        <v>3237.8400000000511</v>
      </c>
      <c r="E27" s="197"/>
      <c r="F27" s="196">
        <f t="shared" si="0"/>
        <v>0.57032339885851968</v>
      </c>
      <c r="G27" s="196"/>
      <c r="H27" s="143"/>
      <c r="I27" s="143"/>
      <c r="J27" s="143"/>
      <c r="K27" s="143"/>
      <c r="L27" s="143"/>
      <c r="N27" s="17" t="s">
        <v>139</v>
      </c>
      <c r="O27" s="134" t="s">
        <v>140</v>
      </c>
      <c r="P27" s="134"/>
      <c r="Q27" s="134"/>
      <c r="R27" s="134"/>
      <c r="S27" s="134"/>
      <c r="T27" s="134"/>
      <c r="U27" s="134"/>
      <c r="V27" s="134"/>
    </row>
    <row r="28" spans="1:23" ht="20.100000000000001" customHeight="1" x14ac:dyDescent="0.2">
      <c r="A28" s="5" t="s">
        <v>20</v>
      </c>
      <c r="B28" s="38">
        <f>'Ячейка 30'!D31+'Ячейка 27'!D31+'Ячейка 10'!D31+'Ячейка 16'!D31+'Ячейка 14 '!D31+'Ячейка 13БОС'!D31+'Ячейка 32БОС'!D31+'ячейка 25БОС'!D31+'Ячейка 3Гео'!D31+'Ячейка 26Гео '!D31</f>
        <v>5522.3999999965599</v>
      </c>
      <c r="C28" s="21"/>
      <c r="D28" s="197">
        <f>'Ячейка 30'!H31+'Ячейка 27'!H31+'Ячейка 10'!H31+'Ячейка 16'!H31+'Ячейка 14 '!H31+'Ячейка 13БОС'!H31+'Ячейка 32БОС'!H31+'ячейка 25БОС'!H31+'Ячейка 3Гео'!H31+'Ячейка 26Гео '!H31</f>
        <v>3164.6399999949608</v>
      </c>
      <c r="E28" s="197"/>
      <c r="F28" s="196">
        <f t="shared" si="0"/>
        <v>0.57305519339362088</v>
      </c>
      <c r="G28" s="196"/>
      <c r="H28" s="143"/>
      <c r="I28" s="143"/>
      <c r="J28" s="143"/>
      <c r="K28" s="143"/>
      <c r="L28" s="143"/>
      <c r="N28" s="17"/>
      <c r="O28" s="134" t="s">
        <v>141</v>
      </c>
      <c r="P28" s="134"/>
      <c r="Q28" s="134"/>
      <c r="R28" s="134"/>
      <c r="S28" s="134"/>
      <c r="T28" s="134"/>
      <c r="U28" s="134"/>
      <c r="V28" s="134"/>
    </row>
    <row r="29" spans="1:23" ht="20.100000000000001" customHeight="1" x14ac:dyDescent="0.2">
      <c r="A29" s="5" t="s">
        <v>21</v>
      </c>
      <c r="B29" s="38">
        <f>'Ячейка 30'!D32+'Ячейка 27'!D32+'Ячейка 10'!D32+'Ячейка 16'!D32+'Ячейка 14 '!D32+'Ячейка 13БОС'!D32+'Ячейка 32БОС'!D32+'ячейка 25БОС'!D32+'Ячейка 3Гео'!D32+'Ячейка 26Гео '!D32</f>
        <v>5466.000000013446</v>
      </c>
      <c r="C29" s="21"/>
      <c r="D29" s="197">
        <f>'Ячейка 30'!H32+'Ячейка 27'!H32+'Ячейка 10'!H32+'Ячейка 16'!H32+'Ячейка 14 '!H32+'Ячейка 13БОС'!H32+'Ячейка 32БОС'!H32+'ячейка 25БОС'!H32+'Ячейка 3Гео'!H32+'Ячейка 26Гео '!H32</f>
        <v>3232.7999999974963</v>
      </c>
      <c r="E29" s="197"/>
      <c r="F29" s="196">
        <f t="shared" si="0"/>
        <v>0.59143798023957994</v>
      </c>
      <c r="G29" s="196"/>
      <c r="H29" s="143"/>
      <c r="I29" s="143"/>
      <c r="J29" s="143"/>
      <c r="K29" s="143"/>
      <c r="L29" s="143"/>
      <c r="N29" s="17"/>
      <c r="O29" s="134" t="s">
        <v>142</v>
      </c>
      <c r="P29" s="134"/>
      <c r="Q29" s="134"/>
      <c r="R29" s="134"/>
      <c r="S29" s="134"/>
      <c r="T29" s="134"/>
      <c r="U29" s="134"/>
      <c r="V29" s="134"/>
    </row>
    <row r="30" spans="1:23" ht="20.100000000000001" customHeight="1" x14ac:dyDescent="0.2">
      <c r="A30" s="5" t="s">
        <v>22</v>
      </c>
      <c r="B30" s="38">
        <f>'Ячейка 30'!D33+'Ячейка 27'!D33+'Ячейка 10'!D33+'Ячейка 16'!D33+'Ячейка 14 '!D33+'Ячейка 13БОС'!D33+'Ячейка 32БОС'!D33+'ячейка 25БОС'!D33+'Ячейка 3Гео'!D33+'Ячейка 26Гео '!D33</f>
        <v>5007.5999999986379</v>
      </c>
      <c r="C30" s="21"/>
      <c r="D30" s="197">
        <f>'Ячейка 30'!H33+'Ячейка 27'!H33+'Ячейка 10'!H33+'Ячейка 16'!H33+'Ячейка 14 '!H33+'Ячейка 13БОС'!H33+'Ячейка 32БОС'!H33+'ячейка 25БОС'!H33+'Ячейка 3Гео'!H33+'Ячейка 26Гео '!H33</f>
        <v>3104.4000000078995</v>
      </c>
      <c r="E30" s="197"/>
      <c r="F30" s="196">
        <f t="shared" si="0"/>
        <v>0.61993769470579596</v>
      </c>
      <c r="G30" s="196"/>
      <c r="H30" s="143"/>
      <c r="I30" s="143"/>
      <c r="J30" s="143"/>
      <c r="K30" s="143"/>
      <c r="L30" s="143"/>
      <c r="N30" s="17" t="s">
        <v>143</v>
      </c>
      <c r="O30" s="134" t="s">
        <v>144</v>
      </c>
      <c r="P30" s="134"/>
      <c r="Q30" s="134"/>
      <c r="R30" s="134"/>
      <c r="S30" s="134"/>
      <c r="T30" s="134"/>
      <c r="U30" s="134"/>
      <c r="V30" s="134"/>
    </row>
    <row r="31" spans="1:23" ht="20.100000000000001" customHeight="1" x14ac:dyDescent="0.2">
      <c r="A31" s="5" t="s">
        <v>23</v>
      </c>
      <c r="B31" s="38">
        <f>'Ячейка 30'!D34+'Ячейка 27'!D34+'Ячейка 10'!D34+'Ячейка 16'!D34+'Ячейка 14 '!D34+'Ячейка 13БОС'!D34+'Ячейка 32БОС'!D34+'ячейка 25БОС'!D34+'Ячейка 3Гео'!D34+'Ячейка 26Гео '!D34</f>
        <v>5330.3999999956432</v>
      </c>
      <c r="C31" s="21"/>
      <c r="D31" s="197">
        <f>'Ячейка 30'!H34+'Ячейка 27'!H34+'Ячейка 10'!H34+'Ячейка 16'!H34+'Ячейка 14 '!H34+'Ячейка 13БОС'!H34+'Ячейка 32БОС'!H34+'ячейка 25БОС'!H34+'Ячейка 3Гео'!H34+'Ячейка 26Гео '!H34</f>
        <v>3256.3199999970493</v>
      </c>
      <c r="E31" s="197"/>
      <c r="F31" s="196">
        <f t="shared" si="0"/>
        <v>0.61089599279598361</v>
      </c>
      <c r="G31" s="196"/>
      <c r="H31" s="143"/>
      <c r="I31" s="143"/>
      <c r="J31" s="143"/>
      <c r="K31" s="143"/>
      <c r="L31" s="143"/>
      <c r="N31" s="17"/>
      <c r="O31" s="134" t="s">
        <v>145</v>
      </c>
      <c r="P31" s="134"/>
      <c r="Q31" s="134"/>
      <c r="R31" s="134"/>
      <c r="S31" s="134"/>
      <c r="T31" s="134"/>
      <c r="U31" s="134"/>
      <c r="V31" s="134"/>
    </row>
    <row r="32" spans="1:23" ht="20.100000000000001" customHeight="1" x14ac:dyDescent="0.2">
      <c r="A32" s="5" t="s">
        <v>24</v>
      </c>
      <c r="B32" s="38">
        <f>'Ячейка 30'!D35+'Ячейка 27'!D35+'Ячейка 10'!D35+'Ячейка 16'!D35+'Ячейка 14 '!D35+'Ячейка 13БОС'!D35+'Ячейка 32БОС'!D35+'ячейка 25БОС'!D35+'Ячейка 3Гео'!D35+'Ячейка 26Гео '!D35</f>
        <v>5751.5999999963242</v>
      </c>
      <c r="C32" s="21"/>
      <c r="D32" s="197">
        <f>'Ячейка 30'!H35+'Ячейка 27'!H35+'Ячейка 10'!H35+'Ячейка 16'!H35+'Ячейка 14 '!H35+'Ячейка 13БОС'!H35+'Ячейка 32БОС'!H35+'ячейка 25БОС'!H35+'Ячейка 3Гео'!H35+'Ячейка 26Гео '!H35</f>
        <v>3407.0399999990514</v>
      </c>
      <c r="E32" s="197"/>
      <c r="F32" s="196">
        <f t="shared" si="0"/>
        <v>0.59236386396850071</v>
      </c>
      <c r="G32" s="196"/>
      <c r="H32" s="143"/>
      <c r="I32" s="143"/>
      <c r="J32" s="143"/>
      <c r="K32" s="143"/>
      <c r="L32" s="143"/>
      <c r="N32" s="17" t="s">
        <v>146</v>
      </c>
      <c r="O32" s="134" t="s">
        <v>147</v>
      </c>
      <c r="P32" s="134"/>
      <c r="Q32" s="134"/>
      <c r="R32" s="134"/>
      <c r="S32" s="134"/>
      <c r="T32" s="134"/>
      <c r="U32" s="134"/>
      <c r="V32" s="134"/>
    </row>
    <row r="33" spans="1:24" ht="20.100000000000001" customHeight="1" x14ac:dyDescent="0.2">
      <c r="A33" s="5" t="s">
        <v>25</v>
      </c>
      <c r="B33" s="38">
        <f>'Ячейка 30'!D36+'Ячейка 27'!D36+'Ячейка 10'!D36+'Ячейка 16'!D36+'Ячейка 14 '!D36+'Ячейка 13БОС'!D36+'Ячейка 32БОС'!D36+'ячейка 25БОС'!D36+'Ячейка 3Гео'!D36+'Ячейка 26Гео '!D36</f>
        <v>5862.0000000046275</v>
      </c>
      <c r="C33" s="21"/>
      <c r="D33" s="197">
        <f>'Ячейка 30'!H36+'Ячейка 27'!H36+'Ячейка 10'!H36+'Ячейка 16'!H36+'Ячейка 14 '!H36+'Ячейка 13БОС'!H36+'Ячейка 32БОС'!H36+'ячейка 25БОС'!H36+'Ячейка 3Гео'!H36+'Ячейка 26Гео '!H36</f>
        <v>3477.3600000045917</v>
      </c>
      <c r="E33" s="197"/>
      <c r="F33" s="196">
        <f t="shared" si="0"/>
        <v>0.59320368474954732</v>
      </c>
      <c r="G33" s="196"/>
      <c r="H33" s="143"/>
      <c r="I33" s="143"/>
      <c r="J33" s="143"/>
      <c r="K33" s="143"/>
      <c r="L33" s="143"/>
      <c r="N33" s="17" t="s">
        <v>148</v>
      </c>
      <c r="O33" s="134" t="s">
        <v>149</v>
      </c>
      <c r="P33" s="134"/>
      <c r="Q33" s="134"/>
      <c r="R33" s="134"/>
      <c r="S33" s="134"/>
      <c r="T33" s="134"/>
      <c r="U33" s="134"/>
      <c r="V33" s="134"/>
    </row>
    <row r="34" spans="1:24" ht="20.100000000000001" customHeight="1" x14ac:dyDescent="0.2">
      <c r="A34" s="5" t="s">
        <v>26</v>
      </c>
      <c r="B34" s="38">
        <f>'Ячейка 30'!D37+'Ячейка 27'!D37+'Ячейка 10'!D37+'Ячейка 16'!D37+'Ячейка 14 '!D37+'Ячейка 13БОС'!D37+'Ячейка 32БОС'!D37+'ячейка 25БОС'!D37+'Ячейка 3Гео'!D37+'Ячейка 26Гео '!D37</f>
        <v>5607.5999999997293</v>
      </c>
      <c r="C34" s="21"/>
      <c r="D34" s="197">
        <f>'Ячейка 30'!H37+'Ячейка 27'!H37+'Ячейка 10'!H37+'Ячейка 16'!H37+'Ячейка 14 '!H37+'Ячейка 13БОС'!H37+'Ячейка 32БОС'!H37+'ячейка 25БОС'!H37+'Ячейка 3Гео'!H37+'Ячейка 26Гео '!H37</f>
        <v>3297.1200000007229</v>
      </c>
      <c r="E34" s="197"/>
      <c r="F34" s="196">
        <f t="shared" si="0"/>
        <v>0.58797346458393651</v>
      </c>
      <c r="G34" s="196"/>
      <c r="H34" s="143"/>
      <c r="I34" s="143"/>
      <c r="J34" s="143"/>
      <c r="K34" s="143"/>
      <c r="L34" s="143"/>
    </row>
    <row r="35" spans="1:24" ht="20.100000000000001" customHeight="1" x14ac:dyDescent="0.2">
      <c r="A35" s="5" t="s">
        <v>27</v>
      </c>
      <c r="B35" s="38">
        <f>'Ячейка 30'!D38+'Ячейка 27'!D38+'Ячейка 10'!D38+'Ячейка 16'!D38+'Ячейка 14 '!D38+'Ячейка 13БОС'!D38+'Ячейка 32БОС'!D38+'ячейка 25БОС'!D38+'Ячейка 3Гео'!D38+'Ячейка 26Гео '!D38</f>
        <v>5551.2000000024273</v>
      </c>
      <c r="C35" s="21"/>
      <c r="D35" s="197">
        <f>'Ячейка 30'!H38+'Ячейка 27'!H38+'Ячейка 10'!H38+'Ячейка 16'!H38+'Ячейка 14 '!H38+'Ячейка 13БОС'!H38+'Ячейка 32БОС'!H38+'ячейка 25БОС'!H38+'Ячейка 3Гео'!H38+'Ячейка 26Гео '!H38</f>
        <v>3315.1199999989331</v>
      </c>
      <c r="E35" s="197"/>
      <c r="F35" s="196">
        <f t="shared" si="0"/>
        <v>0.59718979680023843</v>
      </c>
      <c r="G35" s="196"/>
      <c r="H35" s="143"/>
      <c r="I35" s="143"/>
      <c r="J35" s="143"/>
      <c r="K35" s="143"/>
      <c r="L35" s="143"/>
    </row>
    <row r="36" spans="1:24" ht="20.100000000000001" customHeight="1" x14ac:dyDescent="0.2">
      <c r="A36" s="5" t="s">
        <v>28</v>
      </c>
      <c r="B36" s="38">
        <f>'Ячейка 30'!D39+'Ячейка 27'!D39+'Ячейка 10'!D39+'Ячейка 16'!D39+'Ячейка 14 '!D39+'Ячейка 13БОС'!D39+'Ячейка 32БОС'!D39+'ячейка 25БОС'!D39+'Ячейка 3Гео'!D39+'Ячейка 26Гео '!D39</f>
        <v>5727.6000000056229</v>
      </c>
      <c r="C36" s="21"/>
      <c r="D36" s="197">
        <f>'Ячейка 30'!H39+'Ячейка 27'!H39+'Ячейка 10'!H39+'Ячейка 16'!H39+'Ячейка 14 '!H39+'Ячейка 13БОС'!H39+'Ячейка 32БОС'!H39+'ячейка 25БОС'!H39+'Ячейка 3Гео'!H39+'Ячейка 26Гео '!H39</f>
        <v>3367.9200000050514</v>
      </c>
      <c r="E36" s="197"/>
      <c r="F36" s="196">
        <f t="shared" si="0"/>
        <v>0.58801592289994853</v>
      </c>
      <c r="G36" s="196"/>
      <c r="H36" s="143"/>
      <c r="I36" s="143"/>
      <c r="J36" s="143"/>
      <c r="K36" s="143"/>
      <c r="L36" s="143"/>
    </row>
    <row r="37" spans="1:24" ht="20.100000000000001" customHeight="1" x14ac:dyDescent="0.2">
      <c r="A37" s="5" t="s">
        <v>29</v>
      </c>
      <c r="B37" s="38">
        <f>'Ячейка 30'!D40+'Ячейка 27'!D40+'Ячейка 10'!D40+'Ячейка 16'!D40+'Ячейка 14 '!D40+'Ячейка 13БОС'!D40+'Ячейка 32БОС'!D40+'ячейка 25БОС'!D40+'Ячейка 3Гео'!D40+'Ячейка 26Гео '!D40</f>
        <v>5579.9999999951979</v>
      </c>
      <c r="C37" s="21"/>
      <c r="D37" s="197">
        <f>'Ячейка 30'!H40+'Ячейка 27'!H40+'Ячейка 10'!H40+'Ячейка 16'!H40+'Ячейка 14 '!H40+'Ячейка 13БОС'!H40+'Ячейка 32БОС'!H40+'ячейка 25БОС'!H40+'Ячейка 3Гео'!H40+'Ячейка 26Гео '!H40</f>
        <v>3243.5999999996966</v>
      </c>
      <c r="E37" s="197"/>
      <c r="F37" s="196">
        <f t="shared" si="0"/>
        <v>0.58129032258109103</v>
      </c>
      <c r="G37" s="196"/>
      <c r="H37" s="143"/>
      <c r="I37" s="143"/>
      <c r="J37" s="143"/>
      <c r="K37" s="143"/>
      <c r="L37" s="143"/>
    </row>
    <row r="38" spans="1:24" ht="20.100000000000001" customHeight="1" x14ac:dyDescent="0.2">
      <c r="A38" s="5" t="s">
        <v>30</v>
      </c>
      <c r="B38" s="38">
        <f>'Ячейка 30'!D41+'Ячейка 27'!D41+'Ячейка 10'!D41+'Ячейка 16'!D41+'Ячейка 14 '!D41+'Ячейка 13БОС'!D41+'Ячейка 32БОС'!D41+'ячейка 25БОС'!D41+'Ячейка 3Гео'!D41+'Ячейка 26Гео '!D41</f>
        <v>5424.0000000059808</v>
      </c>
      <c r="C38" s="21"/>
      <c r="D38" s="197">
        <f>'Ячейка 30'!H41+'Ячейка 27'!H41+'Ячейка 10'!H41+'Ячейка 16'!H41+'Ячейка 14 '!H41+'Ячейка 13БОС'!H41+'Ячейка 32БОС'!H41+'ячейка 25БОС'!H41+'Ячейка 3Гео'!H41+'Ячейка 26Гео '!H41</f>
        <v>3193.2000000008884</v>
      </c>
      <c r="E38" s="197"/>
      <c r="F38" s="196">
        <f t="shared" si="0"/>
        <v>0.58871681415880672</v>
      </c>
      <c r="G38" s="196"/>
      <c r="H38" s="143"/>
      <c r="I38" s="143"/>
      <c r="J38" s="143"/>
      <c r="K38" s="143"/>
      <c r="L38" s="143"/>
    </row>
    <row r="39" spans="1:24" ht="20.100000000000001" customHeight="1" x14ac:dyDescent="0.2">
      <c r="A39" s="5" t="s">
        <v>31</v>
      </c>
      <c r="B39" s="38">
        <f>'Ячейка 30'!D42+'Ячейка 27'!D42+'Ячейка 10'!D42+'Ячейка 16'!D42+'Ячейка 14 '!D42+'Ячейка 13БОС'!D42+'Ячейка 32БОС'!D42+'ячейка 25БОС'!D42+'Ячейка 3Гео'!D42+'Ячейка 26Гео '!D42</f>
        <v>5272.8000000068278</v>
      </c>
      <c r="C39" s="21"/>
      <c r="D39" s="197">
        <f>'Ячейка 30'!H42+'Ячейка 27'!H42+'Ячейка 10'!H42+'Ячейка 16'!H42+'Ячейка 14 '!H42+'Ячейка 13БОС'!H42+'Ячейка 32БОС'!H42+'ячейка 25БОС'!H42+'Ячейка 3Гео'!H42+'Ячейка 26Гео '!H42</f>
        <v>3197.9999999917709</v>
      </c>
      <c r="E39" s="197"/>
      <c r="F39" s="196">
        <f t="shared" si="0"/>
        <v>0.60650887573729895</v>
      </c>
      <c r="G39" s="196"/>
      <c r="H39" s="143"/>
      <c r="I39" s="143"/>
      <c r="J39" s="143"/>
      <c r="K39" s="143"/>
      <c r="L39" s="143"/>
      <c r="P39" s="91" t="s">
        <v>150</v>
      </c>
      <c r="Q39" s="91"/>
      <c r="R39" s="91"/>
      <c r="S39" s="90" t="s">
        <v>382</v>
      </c>
      <c r="T39" s="90"/>
      <c r="U39" s="90"/>
      <c r="V39" s="90"/>
      <c r="W39" s="90"/>
      <c r="X39" s="90"/>
    </row>
    <row r="40" spans="1:24" ht="20.100000000000001" customHeight="1" x14ac:dyDescent="0.2">
      <c r="A40" s="5" t="s">
        <v>32</v>
      </c>
      <c r="B40" s="21">
        <f>SUM(B15:B39)</f>
        <v>129375.60000001838</v>
      </c>
      <c r="C40" s="21"/>
      <c r="D40" s="197">
        <f>SUM(D15:E39)</f>
        <v>78754.319999995379</v>
      </c>
      <c r="E40" s="197"/>
      <c r="F40" s="196">
        <f t="shared" si="0"/>
        <v>0.60872622040001501</v>
      </c>
      <c r="G40" s="196"/>
      <c r="H40" s="143"/>
      <c r="I40" s="143"/>
      <c r="J40" s="143"/>
      <c r="K40" s="143"/>
      <c r="L40" s="143"/>
    </row>
    <row r="41" spans="1:24" ht="20.100000000000001" customHeight="1" x14ac:dyDescent="0.2">
      <c r="A41" s="5" t="s">
        <v>33</v>
      </c>
      <c r="B41" s="5"/>
      <c r="C41" s="5"/>
      <c r="D41" s="195"/>
      <c r="E41" s="195"/>
      <c r="F41" s="196"/>
      <c r="G41" s="196"/>
      <c r="H41" s="143"/>
      <c r="I41" s="143"/>
      <c r="J41" s="143"/>
      <c r="K41" s="143"/>
      <c r="L41" s="143"/>
    </row>
    <row r="42" spans="1:24" ht="20.100000000000001" customHeight="1" x14ac:dyDescent="0.2">
      <c r="A42" s="194" t="s">
        <v>2</v>
      </c>
      <c r="B42" s="144" t="s">
        <v>37</v>
      </c>
      <c r="C42" s="145"/>
      <c r="D42" s="194"/>
      <c r="E42" s="144" t="s">
        <v>40</v>
      </c>
      <c r="F42" s="145"/>
      <c r="G42" s="145"/>
      <c r="H42" s="145"/>
      <c r="I42" s="194"/>
      <c r="J42" s="137" t="s">
        <v>5</v>
      </c>
      <c r="K42" s="149"/>
      <c r="L42" s="149"/>
    </row>
    <row r="43" spans="1:24" ht="36" customHeight="1" x14ac:dyDescent="0.2">
      <c r="A43" s="194"/>
      <c r="B43" s="195" t="s">
        <v>38</v>
      </c>
      <c r="C43" s="195"/>
      <c r="D43" s="5" t="s">
        <v>39</v>
      </c>
      <c r="E43" s="144" t="s">
        <v>41</v>
      </c>
      <c r="F43" s="145"/>
      <c r="G43" s="194"/>
      <c r="H43" s="144" t="s">
        <v>42</v>
      </c>
      <c r="I43" s="194"/>
      <c r="J43" s="140"/>
      <c r="K43" s="148"/>
      <c r="L43" s="148"/>
    </row>
    <row r="44" spans="1:24" ht="20.100000000000001" customHeight="1" x14ac:dyDescent="0.2">
      <c r="A44" s="4" t="s">
        <v>153</v>
      </c>
      <c r="B44" s="191">
        <f>SUM(B24:B26)</f>
        <v>16659.599999990751</v>
      </c>
      <c r="C44" s="192"/>
      <c r="D44" s="21">
        <f>SUM(D24:E26)</f>
        <v>9794.8800000015581</v>
      </c>
      <c r="E44" s="191">
        <f>B44/3</f>
        <v>5553.1999999969166</v>
      </c>
      <c r="F44" s="193"/>
      <c r="G44" s="192"/>
      <c r="H44" s="191">
        <f>D44/3</f>
        <v>3264.9600000005194</v>
      </c>
      <c r="I44" s="192"/>
      <c r="J44" s="188">
        <f>H44/E44</f>
        <v>0.5879420874454967</v>
      </c>
      <c r="K44" s="189"/>
      <c r="L44" s="189"/>
    </row>
    <row r="45" spans="1:24" ht="20.100000000000001" customHeight="1" x14ac:dyDescent="0.2">
      <c r="A45" s="4" t="s">
        <v>43</v>
      </c>
      <c r="B45" s="191">
        <f>SUM(B33:B36)</f>
        <v>22748.400000012407</v>
      </c>
      <c r="C45" s="192"/>
      <c r="D45" s="21">
        <f>SUM(D33:E36)</f>
        <v>13457.520000009299</v>
      </c>
      <c r="E45" s="191">
        <f>B45/4</f>
        <v>5687.1000000031017</v>
      </c>
      <c r="F45" s="193"/>
      <c r="G45" s="192"/>
      <c r="H45" s="191">
        <f>D45/4</f>
        <v>3364.3800000023248</v>
      </c>
      <c r="I45" s="192"/>
      <c r="J45" s="188">
        <f>H45/E45</f>
        <v>0.59158094635235703</v>
      </c>
      <c r="K45" s="189"/>
      <c r="L45" s="189"/>
    </row>
    <row r="46" spans="1:24" ht="20.100000000000001" customHeight="1" x14ac:dyDescent="0.2">
      <c r="A46" s="4" t="s">
        <v>44</v>
      </c>
      <c r="B46" s="191">
        <f>SUM(B16:B39)</f>
        <v>129375.60000001838</v>
      </c>
      <c r="C46" s="192"/>
      <c r="D46" s="21">
        <f>SUM(D16:E39)</f>
        <v>78754.319999995379</v>
      </c>
      <c r="E46" s="191">
        <f>B46/24</f>
        <v>5390.6500000007663</v>
      </c>
      <c r="F46" s="193"/>
      <c r="G46" s="192"/>
      <c r="H46" s="191">
        <f>D46/24</f>
        <v>3281.4299999998075</v>
      </c>
      <c r="I46" s="192"/>
      <c r="J46" s="188">
        <f>H46/E46</f>
        <v>0.60872622040001501</v>
      </c>
      <c r="K46" s="189"/>
      <c r="L46" s="189"/>
    </row>
    <row r="47" spans="1:24" ht="20.100000000000001" customHeight="1" x14ac:dyDescent="0.2"/>
    <row r="48" spans="1:24" ht="20.100000000000001" customHeight="1" x14ac:dyDescent="0.2"/>
    <row r="49" spans="3:9" ht="20.100000000000001" customHeight="1" x14ac:dyDescent="0.2"/>
    <row r="50" spans="3:9" ht="20.100000000000001" customHeight="1" x14ac:dyDescent="0.2">
      <c r="C50" s="128" t="s">
        <v>194</v>
      </c>
      <c r="D50" s="128"/>
      <c r="E50" s="128"/>
      <c r="F50" s="128"/>
      <c r="G50" s="128"/>
      <c r="H50" s="128"/>
      <c r="I50" s="128"/>
    </row>
    <row r="51" spans="3:9" ht="20.100000000000001" customHeight="1" x14ac:dyDescent="0.2"/>
  </sheetData>
  <mergeCells count="189">
    <mergeCell ref="V8:W8"/>
    <mergeCell ref="V9:W9"/>
    <mergeCell ref="V10:W10"/>
    <mergeCell ref="V11:W11"/>
    <mergeCell ref="V4:W4"/>
    <mergeCell ref="V5:W5"/>
    <mergeCell ref="V6:W6"/>
    <mergeCell ref="V7:W7"/>
    <mergeCell ref="S39:X39"/>
    <mergeCell ref="U14:U18"/>
    <mergeCell ref="V14:V18"/>
    <mergeCell ref="W14:W18"/>
    <mergeCell ref="O30:V30"/>
    <mergeCell ref="O31:V31"/>
    <mergeCell ref="O32:V32"/>
    <mergeCell ref="O33:V33"/>
    <mergeCell ref="P39:R39"/>
    <mergeCell ref="N24:V24"/>
    <mergeCell ref="O25:V25"/>
    <mergeCell ref="O26:V26"/>
    <mergeCell ref="O27:V27"/>
    <mergeCell ref="O28:V28"/>
    <mergeCell ref="O29:V29"/>
    <mergeCell ref="N7:Q7"/>
    <mergeCell ref="U1:W1"/>
    <mergeCell ref="R2:R3"/>
    <mergeCell ref="U2:U3"/>
    <mergeCell ref="S2:T2"/>
    <mergeCell ref="S3:T3"/>
    <mergeCell ref="V2:W2"/>
    <mergeCell ref="V3:W3"/>
    <mergeCell ref="F5:H6"/>
    <mergeCell ref="I5:L6"/>
    <mergeCell ref="F3:H4"/>
    <mergeCell ref="I3:L4"/>
    <mergeCell ref="F1:H2"/>
    <mergeCell ref="I1:L2"/>
    <mergeCell ref="S4:T4"/>
    <mergeCell ref="S5:T5"/>
    <mergeCell ref="S6:T6"/>
    <mergeCell ref="N4:Q4"/>
    <mergeCell ref="N5:Q5"/>
    <mergeCell ref="N6:Q6"/>
    <mergeCell ref="N8:Q8"/>
    <mergeCell ref="N9:Q9"/>
    <mergeCell ref="M1:M3"/>
    <mergeCell ref="N1:Q3"/>
    <mergeCell ref="R1:T1"/>
    <mergeCell ref="S8:T8"/>
    <mergeCell ref="S9:T9"/>
    <mergeCell ref="S7:T7"/>
    <mergeCell ref="N19:Q19"/>
    <mergeCell ref="I9:M9"/>
    <mergeCell ref="A7:L7"/>
    <mergeCell ref="F12:G13"/>
    <mergeCell ref="H12:L12"/>
    <mergeCell ref="F9:H9"/>
    <mergeCell ref="A9:E9"/>
    <mergeCell ref="A8:L8"/>
    <mergeCell ref="F14:G14"/>
    <mergeCell ref="F15:G15"/>
    <mergeCell ref="F16:G16"/>
    <mergeCell ref="F17:G17"/>
    <mergeCell ref="H14:L14"/>
    <mergeCell ref="H15:L15"/>
    <mergeCell ref="H16:L16"/>
    <mergeCell ref="H17:L17"/>
    <mergeCell ref="N10:Q10"/>
    <mergeCell ref="N11:Q11"/>
    <mergeCell ref="M14:M18"/>
    <mergeCell ref="N14:Q18"/>
    <mergeCell ref="R14:T14"/>
    <mergeCell ref="T15:T18"/>
    <mergeCell ref="S15:S18"/>
    <mergeCell ref="R15:R18"/>
    <mergeCell ref="S10:T10"/>
    <mergeCell ref="S11:T11"/>
    <mergeCell ref="D36:E36"/>
    <mergeCell ref="D38:E38"/>
    <mergeCell ref="D39:E39"/>
    <mergeCell ref="D37:E37"/>
    <mergeCell ref="D29:E29"/>
    <mergeCell ref="F21:G21"/>
    <mergeCell ref="D21:E21"/>
    <mergeCell ref="N20:Q20"/>
    <mergeCell ref="N21:Q21"/>
    <mergeCell ref="D14:E14"/>
    <mergeCell ref="D15:E15"/>
    <mergeCell ref="D16:E16"/>
    <mergeCell ref="D17:E17"/>
    <mergeCell ref="D18:E18"/>
    <mergeCell ref="D19:E19"/>
    <mergeCell ref="D20:E20"/>
    <mergeCell ref="C50:I50"/>
    <mergeCell ref="A10:B10"/>
    <mergeCell ref="C10:H10"/>
    <mergeCell ref="A11:L11"/>
    <mergeCell ref="H13:L13"/>
    <mergeCell ref="A12:A13"/>
    <mergeCell ref="B13:C13"/>
    <mergeCell ref="D13:E13"/>
    <mergeCell ref="B12:E12"/>
    <mergeCell ref="A42:A43"/>
    <mergeCell ref="B43:C43"/>
    <mergeCell ref="D27:E27"/>
    <mergeCell ref="D28:E28"/>
    <mergeCell ref="D40:E40"/>
    <mergeCell ref="D33:E33"/>
    <mergeCell ref="D34:E34"/>
    <mergeCell ref="D35:E35"/>
    <mergeCell ref="D22:E22"/>
    <mergeCell ref="F27:G27"/>
    <mergeCell ref="F28:G28"/>
    <mergeCell ref="F22:G22"/>
    <mergeCell ref="F18:G18"/>
    <mergeCell ref="F19:G19"/>
    <mergeCell ref="F20:G20"/>
    <mergeCell ref="F34:G34"/>
    <mergeCell ref="D30:E30"/>
    <mergeCell ref="D31:E31"/>
    <mergeCell ref="D32:E32"/>
    <mergeCell ref="D23:E23"/>
    <mergeCell ref="D24:E24"/>
    <mergeCell ref="F23:G23"/>
    <mergeCell ref="F24:G24"/>
    <mergeCell ref="F25:G25"/>
    <mergeCell ref="F26:G26"/>
    <mergeCell ref="F33:G33"/>
    <mergeCell ref="D25:E25"/>
    <mergeCell ref="D26:E26"/>
    <mergeCell ref="F35:G35"/>
    <mergeCell ref="F36:G36"/>
    <mergeCell ref="F37:G37"/>
    <mergeCell ref="F38:G38"/>
    <mergeCell ref="F39:G39"/>
    <mergeCell ref="H23:L23"/>
    <mergeCell ref="H24:L24"/>
    <mergeCell ref="H25:L25"/>
    <mergeCell ref="H26:L26"/>
    <mergeCell ref="H27:L27"/>
    <mergeCell ref="H28:L28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6:I46"/>
    <mergeCell ref="E42:I42"/>
    <mergeCell ref="E43:G43"/>
    <mergeCell ref="H43:I43"/>
    <mergeCell ref="E44:G44"/>
    <mergeCell ref="H44:I44"/>
    <mergeCell ref="H41:L41"/>
    <mergeCell ref="B42:D42"/>
    <mergeCell ref="B44:C44"/>
    <mergeCell ref="H18:L18"/>
    <mergeCell ref="H19:L19"/>
    <mergeCell ref="H20:L20"/>
    <mergeCell ref="H21:L21"/>
    <mergeCell ref="H22:L22"/>
    <mergeCell ref="B45:C45"/>
    <mergeCell ref="J44:L44"/>
    <mergeCell ref="J45:L45"/>
    <mergeCell ref="D41:E41"/>
    <mergeCell ref="E45:G45"/>
    <mergeCell ref="F40:G40"/>
    <mergeCell ref="F29:G29"/>
    <mergeCell ref="F30:G30"/>
    <mergeCell ref="F31:G31"/>
    <mergeCell ref="F32:G32"/>
    <mergeCell ref="H45:I45"/>
    <mergeCell ref="F41:G41"/>
    <mergeCell ref="H35:L35"/>
    <mergeCell ref="H36:L36"/>
    <mergeCell ref="H37:L37"/>
    <mergeCell ref="H38:L38"/>
    <mergeCell ref="H39:L39"/>
    <mergeCell ref="H40:L40"/>
    <mergeCell ref="H29:L29"/>
    <mergeCell ref="H30:L30"/>
    <mergeCell ref="H31:L31"/>
    <mergeCell ref="H32:L32"/>
    <mergeCell ref="H33:L33"/>
    <mergeCell ref="H34:L34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4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X51"/>
  <sheetViews>
    <sheetView view="pageBreakPreview" topLeftCell="A10" zoomScale="75" zoomScaleNormal="100" workbookViewId="0">
      <selection activeCell="S39" sqref="S39:X39"/>
    </sheetView>
  </sheetViews>
  <sheetFormatPr defaultRowHeight="18.75" x14ac:dyDescent="0.2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85546875" style="2" customWidth="1"/>
    <col min="20" max="20" width="14" style="2" customWidth="1"/>
    <col min="21" max="21" width="12.42578125" style="2" customWidth="1"/>
    <col min="22" max="22" width="13.140625" style="2" customWidth="1"/>
    <col min="23" max="23" width="13.28515625" style="2" customWidth="1"/>
    <col min="24" max="28" width="10.28515625" style="2" customWidth="1"/>
    <col min="29" max="16384" width="9.140625" style="2"/>
  </cols>
  <sheetData>
    <row r="1" spans="1:23" ht="26.25" x14ac:dyDescent="0.2">
      <c r="A1" s="103" t="s">
        <v>161</v>
      </c>
      <c r="B1" s="103"/>
      <c r="C1" s="103"/>
      <c r="D1" s="103"/>
      <c r="E1" s="103"/>
      <c r="F1" s="107" t="s">
        <v>154</v>
      </c>
      <c r="G1" s="107"/>
      <c r="H1" s="107"/>
      <c r="I1" s="103" t="s">
        <v>163</v>
      </c>
      <c r="J1" s="103"/>
      <c r="K1" s="103"/>
      <c r="L1" s="103"/>
      <c r="M1" s="141" t="s">
        <v>115</v>
      </c>
      <c r="N1" s="135" t="s">
        <v>116</v>
      </c>
      <c r="O1" s="135"/>
      <c r="P1" s="135"/>
      <c r="Q1" s="135"/>
      <c r="R1" s="195" t="s">
        <v>117</v>
      </c>
      <c r="S1" s="195"/>
      <c r="T1" s="195"/>
      <c r="U1" s="195" t="s">
        <v>118</v>
      </c>
      <c r="V1" s="195"/>
      <c r="W1" s="144"/>
    </row>
    <row r="2" spans="1:23" ht="18.75" customHeight="1" x14ac:dyDescent="0.2">
      <c r="A2" s="105" t="s">
        <v>45</v>
      </c>
      <c r="B2" s="105"/>
      <c r="C2" s="105"/>
      <c r="D2" s="105"/>
      <c r="E2" s="105"/>
      <c r="F2" s="107"/>
      <c r="G2" s="107"/>
      <c r="H2" s="107"/>
      <c r="I2" s="103"/>
      <c r="J2" s="103"/>
      <c r="K2" s="103"/>
      <c r="L2" s="103"/>
      <c r="M2" s="132"/>
      <c r="N2" s="136"/>
      <c r="O2" s="136"/>
      <c r="P2" s="136"/>
      <c r="Q2" s="136"/>
      <c r="R2" s="136" t="s">
        <v>119</v>
      </c>
      <c r="S2" s="136" t="s">
        <v>120</v>
      </c>
      <c r="T2" s="136"/>
      <c r="U2" s="136" t="s">
        <v>119</v>
      </c>
      <c r="V2" s="136" t="s">
        <v>120</v>
      </c>
      <c r="W2" s="138"/>
    </row>
    <row r="3" spans="1:23" ht="21.75" customHeight="1" x14ac:dyDescent="0.2">
      <c r="A3" s="103" t="s">
        <v>181</v>
      </c>
      <c r="B3" s="103"/>
      <c r="C3" s="103"/>
      <c r="D3" s="103"/>
      <c r="E3" s="103"/>
      <c r="F3" s="107" t="s">
        <v>155</v>
      </c>
      <c r="G3" s="107"/>
      <c r="H3" s="107"/>
      <c r="I3" s="103" t="s">
        <v>237</v>
      </c>
      <c r="J3" s="103"/>
      <c r="K3" s="103"/>
      <c r="L3" s="103"/>
      <c r="M3" s="133"/>
      <c r="N3" s="139"/>
      <c r="O3" s="139"/>
      <c r="P3" s="139"/>
      <c r="Q3" s="139"/>
      <c r="R3" s="139"/>
      <c r="S3" s="139" t="s">
        <v>121</v>
      </c>
      <c r="T3" s="139"/>
      <c r="U3" s="139"/>
      <c r="V3" s="139" t="s">
        <v>121</v>
      </c>
      <c r="W3" s="140"/>
    </row>
    <row r="4" spans="1:23" ht="29.25" customHeight="1" x14ac:dyDescent="0.2">
      <c r="A4" s="105" t="s">
        <v>46</v>
      </c>
      <c r="B4" s="105"/>
      <c r="C4" s="105"/>
      <c r="D4" s="105"/>
      <c r="E4" s="105"/>
      <c r="F4" s="107"/>
      <c r="G4" s="107"/>
      <c r="H4" s="107"/>
      <c r="I4" s="103"/>
      <c r="J4" s="103"/>
      <c r="K4" s="103"/>
      <c r="L4" s="103"/>
      <c r="M4" s="9"/>
      <c r="N4" s="199" t="s">
        <v>122</v>
      </c>
      <c r="O4" s="199"/>
      <c r="P4" s="199"/>
      <c r="Q4" s="199"/>
      <c r="R4" s="7"/>
      <c r="S4" s="126"/>
      <c r="T4" s="142"/>
      <c r="U4" s="7"/>
      <c r="V4" s="126"/>
      <c r="W4" s="127"/>
    </row>
    <row r="5" spans="1:23" ht="21" customHeight="1" x14ac:dyDescent="0.2">
      <c r="A5" s="206" t="s">
        <v>159</v>
      </c>
      <c r="B5" s="206"/>
      <c r="C5" s="206"/>
      <c r="D5" s="206"/>
      <c r="E5" s="206"/>
      <c r="F5" s="107" t="s">
        <v>156</v>
      </c>
      <c r="G5" s="107"/>
      <c r="H5" s="107"/>
      <c r="I5" s="103" t="s">
        <v>250</v>
      </c>
      <c r="J5" s="103"/>
      <c r="K5" s="103"/>
      <c r="L5" s="103"/>
      <c r="M5" s="9"/>
      <c r="N5" s="200" t="s">
        <v>123</v>
      </c>
      <c r="O5" s="200"/>
      <c r="P5" s="200"/>
      <c r="Q5" s="200"/>
      <c r="R5" s="7"/>
      <c r="S5" s="126"/>
      <c r="T5" s="142"/>
      <c r="U5" s="7"/>
      <c r="V5" s="126"/>
      <c r="W5" s="127"/>
    </row>
    <row r="6" spans="1:23" x14ac:dyDescent="0.2">
      <c r="A6" s="105" t="s">
        <v>47</v>
      </c>
      <c r="B6" s="105"/>
      <c r="C6" s="105"/>
      <c r="D6" s="105"/>
      <c r="E6" s="105"/>
      <c r="F6" s="107"/>
      <c r="G6" s="107"/>
      <c r="H6" s="107"/>
      <c r="I6" s="103"/>
      <c r="J6" s="103"/>
      <c r="K6" s="103"/>
      <c r="L6" s="103"/>
      <c r="M6" s="9"/>
      <c r="N6" s="200" t="s">
        <v>124</v>
      </c>
      <c r="O6" s="200"/>
      <c r="P6" s="200"/>
      <c r="Q6" s="200"/>
      <c r="R6" s="7"/>
      <c r="S6" s="126"/>
      <c r="T6" s="142"/>
      <c r="U6" s="7"/>
      <c r="V6" s="126"/>
      <c r="W6" s="127"/>
    </row>
    <row r="7" spans="1:23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9"/>
      <c r="N7" s="202" t="s">
        <v>125</v>
      </c>
      <c r="O7" s="202"/>
      <c r="P7" s="202"/>
      <c r="Q7" s="202"/>
      <c r="R7" s="7"/>
      <c r="S7" s="126"/>
      <c r="T7" s="142"/>
      <c r="U7" s="7"/>
      <c r="V7" s="126"/>
      <c r="W7" s="127"/>
    </row>
    <row r="8" spans="1:23" ht="22.5" x14ac:dyDescent="0.2">
      <c r="A8" s="131" t="s">
        <v>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9"/>
      <c r="N8" s="200" t="s">
        <v>126</v>
      </c>
      <c r="O8" s="200"/>
      <c r="P8" s="200"/>
      <c r="Q8" s="200"/>
      <c r="R8" s="7"/>
      <c r="S8" s="126"/>
      <c r="T8" s="142"/>
      <c r="U8" s="7"/>
      <c r="V8" s="126"/>
      <c r="W8" s="127"/>
    </row>
    <row r="9" spans="1:23" x14ac:dyDescent="0.2">
      <c r="A9" s="198" t="s">
        <v>152</v>
      </c>
      <c r="B9" s="198"/>
      <c r="C9" s="198"/>
      <c r="D9" s="198"/>
      <c r="E9" s="198"/>
      <c r="F9" s="125" t="s">
        <v>378</v>
      </c>
      <c r="G9" s="125"/>
      <c r="H9" s="125"/>
      <c r="I9" s="106" t="s">
        <v>379</v>
      </c>
      <c r="J9" s="106"/>
      <c r="K9" s="106"/>
      <c r="L9" s="106"/>
      <c r="M9" s="106"/>
      <c r="N9" s="200" t="s">
        <v>127</v>
      </c>
      <c r="O9" s="200"/>
      <c r="P9" s="200"/>
      <c r="Q9" s="200"/>
      <c r="R9" s="7"/>
      <c r="S9" s="126"/>
      <c r="T9" s="142"/>
      <c r="U9" s="7"/>
      <c r="V9" s="126"/>
      <c r="W9" s="127"/>
    </row>
    <row r="10" spans="1:23" ht="19.5" customHeight="1" x14ac:dyDescent="0.2">
      <c r="A10" s="198" t="s">
        <v>151</v>
      </c>
      <c r="B10" s="198"/>
      <c r="C10" s="125" t="s">
        <v>374</v>
      </c>
      <c r="D10" s="125"/>
      <c r="E10" s="125"/>
      <c r="F10" s="125"/>
      <c r="G10" s="125"/>
      <c r="H10" s="125"/>
      <c r="I10" s="3"/>
      <c r="J10" s="3"/>
      <c r="K10" s="3"/>
      <c r="L10" s="3"/>
      <c r="M10" s="9"/>
      <c r="N10" s="202" t="s">
        <v>128</v>
      </c>
      <c r="O10" s="202"/>
      <c r="P10" s="202"/>
      <c r="Q10" s="202"/>
      <c r="R10" s="7"/>
      <c r="S10" s="126"/>
      <c r="T10" s="142"/>
      <c r="U10" s="7"/>
      <c r="V10" s="126"/>
      <c r="W10" s="127"/>
    </row>
    <row r="11" spans="1:23" x14ac:dyDescent="0.2">
      <c r="A11" s="187" t="s">
        <v>1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9"/>
      <c r="N11" s="203" t="s">
        <v>129</v>
      </c>
      <c r="O11" s="203"/>
      <c r="P11" s="203"/>
      <c r="Q11" s="203"/>
      <c r="R11" s="7"/>
      <c r="S11" s="126"/>
      <c r="T11" s="142"/>
      <c r="U11" s="7"/>
      <c r="V11" s="126"/>
      <c r="W11" s="127"/>
    </row>
    <row r="12" spans="1:23" ht="20.100000000000001" customHeight="1" x14ac:dyDescent="0.2">
      <c r="A12" s="194" t="s">
        <v>2</v>
      </c>
      <c r="B12" s="195" t="s">
        <v>36</v>
      </c>
      <c r="C12" s="195"/>
      <c r="D12" s="195"/>
      <c r="E12" s="195"/>
      <c r="F12" s="195" t="s">
        <v>5</v>
      </c>
      <c r="G12" s="195"/>
      <c r="H12" s="137" t="s">
        <v>34</v>
      </c>
      <c r="I12" s="149"/>
      <c r="J12" s="149"/>
      <c r="K12" s="149"/>
      <c r="L12" s="149"/>
      <c r="N12" s="1"/>
      <c r="O12" s="1"/>
      <c r="P12" s="1"/>
      <c r="Q12" s="1"/>
    </row>
    <row r="13" spans="1:23" ht="20.100000000000001" customHeight="1" x14ac:dyDescent="0.2">
      <c r="A13" s="194"/>
      <c r="B13" s="195" t="s">
        <v>3</v>
      </c>
      <c r="C13" s="195"/>
      <c r="D13" s="195" t="s">
        <v>4</v>
      </c>
      <c r="E13" s="195"/>
      <c r="F13" s="195"/>
      <c r="G13" s="195"/>
      <c r="H13" s="140" t="s">
        <v>35</v>
      </c>
      <c r="I13" s="148"/>
      <c r="J13" s="148"/>
      <c r="K13" s="148"/>
      <c r="L13" s="148"/>
    </row>
    <row r="14" spans="1:23" ht="20.100000000000001" customHeight="1" x14ac:dyDescent="0.2">
      <c r="A14" s="5" t="s">
        <v>6</v>
      </c>
      <c r="B14" s="7"/>
      <c r="C14" s="5"/>
      <c r="D14" s="143"/>
      <c r="E14" s="143"/>
      <c r="F14" s="196" t="str">
        <f t="shared" ref="F14:F40" si="0">IF(OR(B14="",D14=""),"",IF(ISERROR(D14/B14),IF(D14=0,0,""),D14/B14))</f>
        <v/>
      </c>
      <c r="G14" s="196"/>
      <c r="H14" s="143"/>
      <c r="I14" s="143"/>
      <c r="J14" s="143"/>
      <c r="K14" s="143"/>
      <c r="L14" s="143"/>
      <c r="M14" s="194" t="s">
        <v>115</v>
      </c>
      <c r="N14" s="195" t="s">
        <v>116</v>
      </c>
      <c r="O14" s="195"/>
      <c r="P14" s="195"/>
      <c r="Q14" s="195"/>
      <c r="R14" s="195" t="s">
        <v>117</v>
      </c>
      <c r="S14" s="195"/>
      <c r="T14" s="195"/>
      <c r="U14" s="195" t="s">
        <v>130</v>
      </c>
      <c r="V14" s="195" t="s">
        <v>69</v>
      </c>
      <c r="W14" s="144" t="s">
        <v>131</v>
      </c>
    </row>
    <row r="15" spans="1:23" ht="20.100000000000001" customHeight="1" x14ac:dyDescent="0.2">
      <c r="A15" s="5" t="s">
        <v>7</v>
      </c>
      <c r="B15" s="5"/>
      <c r="C15" s="5"/>
      <c r="D15" s="195"/>
      <c r="E15" s="195"/>
      <c r="F15" s="196" t="str">
        <f t="shared" si="0"/>
        <v/>
      </c>
      <c r="G15" s="196"/>
      <c r="H15" s="143"/>
      <c r="I15" s="143"/>
      <c r="J15" s="143"/>
      <c r="K15" s="143"/>
      <c r="L15" s="143"/>
      <c r="M15" s="194"/>
      <c r="N15" s="195"/>
      <c r="O15" s="195"/>
      <c r="P15" s="195"/>
      <c r="Q15" s="195"/>
      <c r="R15" s="204" t="s">
        <v>130</v>
      </c>
      <c r="S15" s="195" t="s">
        <v>69</v>
      </c>
      <c r="T15" s="195" t="s">
        <v>131</v>
      </c>
      <c r="U15" s="195"/>
      <c r="V15" s="195"/>
      <c r="W15" s="144"/>
    </row>
    <row r="16" spans="1:23" ht="20.100000000000001" customHeight="1" x14ac:dyDescent="0.2">
      <c r="A16" s="5" t="s">
        <v>8</v>
      </c>
      <c r="B16" s="21">
        <f>'Ячейка 30'!D19+'Ячейка 27'!D19+'Ячейка 10'!D19</f>
        <v>2352.0000000033178</v>
      </c>
      <c r="C16" s="21"/>
      <c r="D16" s="197">
        <f>'Ячейка 30'!H19+'Ячейка 27'!H19+'Ячейка 10'!H19</f>
        <v>1557.5999999942724</v>
      </c>
      <c r="E16" s="197"/>
      <c r="F16" s="196">
        <f t="shared" si="0"/>
        <v>0.66224489795581432</v>
      </c>
      <c r="G16" s="196"/>
      <c r="H16" s="143"/>
      <c r="I16" s="143"/>
      <c r="J16" s="143"/>
      <c r="K16" s="143"/>
      <c r="L16" s="143"/>
      <c r="M16" s="194"/>
      <c r="N16" s="195"/>
      <c r="O16" s="195"/>
      <c r="P16" s="195"/>
      <c r="Q16" s="195"/>
      <c r="R16" s="204"/>
      <c r="S16" s="195"/>
      <c r="T16" s="195"/>
      <c r="U16" s="195"/>
      <c r="V16" s="195"/>
      <c r="W16" s="144"/>
    </row>
    <row r="17" spans="1:23" ht="20.100000000000001" customHeight="1" x14ac:dyDescent="0.2">
      <c r="A17" s="5" t="s">
        <v>9</v>
      </c>
      <c r="B17" s="21">
        <f>'Ячейка 30'!D20+'Ячейка 27'!D20+'Ячейка 10'!D20</f>
        <v>2303.9999999913562</v>
      </c>
      <c r="C17" s="21"/>
      <c r="D17" s="197">
        <f>'Ячейка 30'!H20+'Ячейка 27'!H20+'Ячейка 10'!H20</f>
        <v>1495.1999999990221</v>
      </c>
      <c r="E17" s="197"/>
      <c r="F17" s="196">
        <f t="shared" si="0"/>
        <v>0.64895833333534358</v>
      </c>
      <c r="G17" s="196"/>
      <c r="H17" s="143"/>
      <c r="I17" s="143"/>
      <c r="J17" s="143"/>
      <c r="K17" s="143"/>
      <c r="L17" s="143"/>
      <c r="M17" s="194"/>
      <c r="N17" s="195"/>
      <c r="O17" s="195"/>
      <c r="P17" s="195"/>
      <c r="Q17" s="195"/>
      <c r="R17" s="204"/>
      <c r="S17" s="195"/>
      <c r="T17" s="195"/>
      <c r="U17" s="195"/>
      <c r="V17" s="195"/>
      <c r="W17" s="144"/>
    </row>
    <row r="18" spans="1:23" ht="20.100000000000001" customHeight="1" x14ac:dyDescent="0.2">
      <c r="A18" s="5" t="s">
        <v>10</v>
      </c>
      <c r="B18" s="21">
        <f>'Ячейка 30'!D21+'Ячейка 27'!D21+'Ячейка 10'!D21</f>
        <v>2268.0000000080327</v>
      </c>
      <c r="C18" s="21"/>
      <c r="D18" s="197">
        <f>'Ячейка 30'!H21+'Ячейка 27'!H21+'Ячейка 10'!H21</f>
        <v>1562.3999999952503</v>
      </c>
      <c r="E18" s="197"/>
      <c r="F18" s="196">
        <f t="shared" si="0"/>
        <v>0.68888888888435473</v>
      </c>
      <c r="G18" s="196"/>
      <c r="H18" s="143"/>
      <c r="I18" s="143"/>
      <c r="J18" s="143"/>
      <c r="K18" s="143"/>
      <c r="L18" s="143"/>
      <c r="M18" s="194"/>
      <c r="N18" s="195"/>
      <c r="O18" s="195"/>
      <c r="P18" s="195"/>
      <c r="Q18" s="195"/>
      <c r="R18" s="204"/>
      <c r="S18" s="195"/>
      <c r="T18" s="195"/>
      <c r="U18" s="195"/>
      <c r="V18" s="195"/>
      <c r="W18" s="144"/>
    </row>
    <row r="19" spans="1:23" ht="20.100000000000001" customHeight="1" x14ac:dyDescent="0.2">
      <c r="A19" s="5" t="s">
        <v>11</v>
      </c>
      <c r="B19" s="21">
        <f>'Ячейка 30'!D22+'Ячейка 27'!D22+'Ячейка 10'!D22</f>
        <v>2316.0000000090804</v>
      </c>
      <c r="C19" s="21"/>
      <c r="D19" s="197">
        <f>'Ячейка 30'!H22+'Ячейка 27'!H22+'Ячейка 10'!H22</f>
        <v>1586.4000000066881</v>
      </c>
      <c r="E19" s="197"/>
      <c r="F19" s="196">
        <f t="shared" si="0"/>
        <v>0.68497409326445091</v>
      </c>
      <c r="G19" s="196"/>
      <c r="H19" s="143"/>
      <c r="I19" s="143"/>
      <c r="J19" s="143"/>
      <c r="K19" s="143"/>
      <c r="L19" s="143"/>
      <c r="M19" s="9"/>
      <c r="N19" s="199" t="s">
        <v>132</v>
      </c>
      <c r="O19" s="199"/>
      <c r="P19" s="199"/>
      <c r="Q19" s="199"/>
      <c r="R19" s="7"/>
      <c r="S19" s="7"/>
      <c r="T19" s="7"/>
      <c r="U19" s="7"/>
      <c r="V19" s="7"/>
      <c r="W19" s="8"/>
    </row>
    <row r="20" spans="1:23" ht="20.100000000000001" customHeight="1" x14ac:dyDescent="0.2">
      <c r="A20" s="5" t="s">
        <v>12</v>
      </c>
      <c r="B20" s="21">
        <f>'Ячейка 30'!D23+'Ячейка 27'!D23+'Ячейка 10'!D23</f>
        <v>2255.999999994674</v>
      </c>
      <c r="C20" s="21"/>
      <c r="D20" s="197">
        <f>'Ячейка 30'!H23+'Ячейка 27'!H23+'Ячейка 10'!H23</f>
        <v>1547.9999999923166</v>
      </c>
      <c r="E20" s="197"/>
      <c r="F20" s="196">
        <f t="shared" si="0"/>
        <v>0.68617021276417156</v>
      </c>
      <c r="G20" s="196"/>
      <c r="H20" s="143"/>
      <c r="I20" s="143"/>
      <c r="J20" s="143"/>
      <c r="K20" s="143"/>
      <c r="L20" s="143"/>
      <c r="M20" s="9"/>
      <c r="N20" s="200" t="s">
        <v>133</v>
      </c>
      <c r="O20" s="200"/>
      <c r="P20" s="200"/>
      <c r="Q20" s="200"/>
      <c r="R20" s="7"/>
      <c r="S20" s="7"/>
      <c r="T20" s="7"/>
      <c r="U20" s="7"/>
      <c r="V20" s="7"/>
      <c r="W20" s="8"/>
    </row>
    <row r="21" spans="1:23" ht="20.100000000000001" customHeight="1" x14ac:dyDescent="0.2">
      <c r="A21" s="5" t="s">
        <v>13</v>
      </c>
      <c r="B21" s="21">
        <f>'Ячейка 30'!D24+'Ячейка 27'!D24+'Ячейка 10'!D24</f>
        <v>2172.0000000015716</v>
      </c>
      <c r="C21" s="21"/>
      <c r="D21" s="197">
        <f>'Ячейка 30'!H24+'Ячейка 27'!H24+'Ячейка 10'!H24</f>
        <v>1526.4000000010128</v>
      </c>
      <c r="E21" s="197"/>
      <c r="F21" s="196">
        <f t="shared" si="0"/>
        <v>0.70276243093918433</v>
      </c>
      <c r="G21" s="196"/>
      <c r="H21" s="143"/>
      <c r="I21" s="143"/>
      <c r="J21" s="143"/>
      <c r="K21" s="143"/>
      <c r="L21" s="143"/>
      <c r="M21" s="9"/>
      <c r="N21" s="201" t="s">
        <v>134</v>
      </c>
      <c r="O21" s="201"/>
      <c r="P21" s="201"/>
      <c r="Q21" s="201"/>
      <c r="R21" s="7"/>
      <c r="S21" s="7"/>
      <c r="T21" s="7"/>
      <c r="U21" s="7"/>
      <c r="V21" s="7"/>
      <c r="W21" s="8"/>
    </row>
    <row r="22" spans="1:23" ht="20.100000000000001" customHeight="1" x14ac:dyDescent="0.2">
      <c r="A22" s="5" t="s">
        <v>14</v>
      </c>
      <c r="B22" s="21">
        <f>'Ячейка 30'!D25+'Ячейка 27'!D25+'Ячейка 10'!D25</f>
        <v>2447.999999998865</v>
      </c>
      <c r="C22" s="21"/>
      <c r="D22" s="197">
        <f>'Ячейка 30'!H25+'Ячейка 27'!H25+'Ячейка 10'!H25</f>
        <v>1574.399999997695</v>
      </c>
      <c r="E22" s="197"/>
      <c r="F22" s="196">
        <f t="shared" si="0"/>
        <v>0.64313725490131735</v>
      </c>
      <c r="G22" s="196"/>
      <c r="H22" s="143"/>
      <c r="I22" s="143"/>
      <c r="J22" s="143"/>
      <c r="K22" s="143"/>
      <c r="L22" s="143"/>
    </row>
    <row r="23" spans="1:23" ht="20.100000000000001" customHeight="1" x14ac:dyDescent="0.2">
      <c r="A23" s="5" t="s">
        <v>15</v>
      </c>
      <c r="B23" s="21">
        <f>'Ячейка 30'!D26+'Ячейка 27'!D26+'Ячейка 10'!D26</f>
        <v>2592.0000000020082</v>
      </c>
      <c r="C23" s="21"/>
      <c r="D23" s="197">
        <f>'Ячейка 30'!H26+'Ячейка 27'!H26+'Ячейка 10'!H26</f>
        <v>1603.2000000079279</v>
      </c>
      <c r="E23" s="197"/>
      <c r="F23" s="196">
        <f t="shared" si="0"/>
        <v>0.61851851852109796</v>
      </c>
      <c r="G23" s="196"/>
      <c r="H23" s="143"/>
      <c r="I23" s="143"/>
      <c r="J23" s="143"/>
      <c r="K23" s="143"/>
      <c r="L23" s="143"/>
    </row>
    <row r="24" spans="1:23" ht="20.100000000000001" customHeight="1" x14ac:dyDescent="0.2">
      <c r="A24" s="5" t="s">
        <v>16</v>
      </c>
      <c r="B24" s="21">
        <f>'Ячейка 30'!D27+'Ячейка 27'!D27+'Ячейка 10'!D27</f>
        <v>2737.1999999963746</v>
      </c>
      <c r="C24" s="21"/>
      <c r="D24" s="197">
        <f>'Ячейка 30'!H27+'Ячейка 27'!H27+'Ячейка 10'!H27</f>
        <v>1636.8000000016764</v>
      </c>
      <c r="E24" s="197"/>
      <c r="F24" s="196">
        <f t="shared" si="0"/>
        <v>0.59798334064147463</v>
      </c>
      <c r="G24" s="196"/>
      <c r="H24" s="143"/>
      <c r="I24" s="143"/>
      <c r="J24" s="143"/>
      <c r="K24" s="143"/>
      <c r="L24" s="143"/>
      <c r="N24" s="134" t="s">
        <v>135</v>
      </c>
      <c r="O24" s="134"/>
      <c r="P24" s="134"/>
      <c r="Q24" s="134"/>
      <c r="R24" s="134"/>
      <c r="S24" s="134"/>
      <c r="T24" s="134"/>
      <c r="U24" s="134"/>
      <c r="V24" s="134"/>
    </row>
    <row r="25" spans="1:23" ht="20.100000000000001" customHeight="1" x14ac:dyDescent="0.2">
      <c r="A25" s="5" t="s">
        <v>17</v>
      </c>
      <c r="B25" s="21">
        <f>'Ячейка 30'!D28+'Ячейка 27'!D28+'Ячейка 10'!D28</f>
        <v>2759.9999999991269</v>
      </c>
      <c r="C25" s="21"/>
      <c r="D25" s="197">
        <f>'Ячейка 30'!H28+'Ячейка 27'!H28+'Ячейка 10'!H28</f>
        <v>1605.5999999996857</v>
      </c>
      <c r="E25" s="197"/>
      <c r="F25" s="196">
        <f t="shared" si="0"/>
        <v>0.5817391304348527</v>
      </c>
      <c r="G25" s="196"/>
      <c r="H25" s="143"/>
      <c r="I25" s="143"/>
      <c r="J25" s="143"/>
      <c r="K25" s="143"/>
      <c r="L25" s="143"/>
      <c r="N25" s="17" t="s">
        <v>136</v>
      </c>
      <c r="O25" s="134" t="s">
        <v>137</v>
      </c>
      <c r="P25" s="134"/>
      <c r="Q25" s="134"/>
      <c r="R25" s="134"/>
      <c r="S25" s="134"/>
      <c r="T25" s="134"/>
      <c r="U25" s="134"/>
      <c r="V25" s="134"/>
    </row>
    <row r="26" spans="1:23" ht="20.100000000000001" customHeight="1" x14ac:dyDescent="0.2">
      <c r="A26" s="5" t="s">
        <v>18</v>
      </c>
      <c r="B26" s="21">
        <f>'Ячейка 30'!D29+'Ячейка 27'!D29+'Ячейка 10'!D29</f>
        <v>2675.9999999951106</v>
      </c>
      <c r="C26" s="21"/>
      <c r="D26" s="197">
        <f>'Ячейка 30'!H29+'Ячейка 27'!H29+'Ячейка 10'!H29</f>
        <v>1538.399999999092</v>
      </c>
      <c r="E26" s="197"/>
      <c r="F26" s="196">
        <f t="shared" si="0"/>
        <v>0.57488789237739268</v>
      </c>
      <c r="G26" s="196"/>
      <c r="H26" s="143"/>
      <c r="I26" s="143"/>
      <c r="J26" s="143"/>
      <c r="K26" s="143"/>
      <c r="L26" s="143"/>
      <c r="N26" s="17" t="s">
        <v>138</v>
      </c>
      <c r="O26" s="134" t="s">
        <v>188</v>
      </c>
      <c r="P26" s="134"/>
      <c r="Q26" s="134"/>
      <c r="R26" s="134"/>
      <c r="S26" s="134"/>
      <c r="T26" s="134"/>
      <c r="U26" s="134"/>
      <c r="V26" s="134"/>
    </row>
    <row r="27" spans="1:23" ht="20.100000000000001" customHeight="1" x14ac:dyDescent="0.2">
      <c r="A27" s="5" t="s">
        <v>19</v>
      </c>
      <c r="B27" s="21">
        <f>'Ячейка 30'!D30+'Ячейка 27'!D30+'Ячейка 10'!D30</f>
        <v>2784.0000000018335</v>
      </c>
      <c r="C27" s="21"/>
      <c r="D27" s="197">
        <f>'Ячейка 30'!H30+'Ячейка 27'!H30+'Ячейка 10'!H30</f>
        <v>1555.2000000003318</v>
      </c>
      <c r="E27" s="197"/>
      <c r="F27" s="196">
        <f t="shared" si="0"/>
        <v>0.55862068965492373</v>
      </c>
      <c r="G27" s="196"/>
      <c r="H27" s="143"/>
      <c r="I27" s="143"/>
      <c r="J27" s="143"/>
      <c r="K27" s="143"/>
      <c r="L27" s="143"/>
      <c r="N27" s="17" t="s">
        <v>139</v>
      </c>
      <c r="O27" s="134" t="s">
        <v>140</v>
      </c>
      <c r="P27" s="134"/>
      <c r="Q27" s="134"/>
      <c r="R27" s="134"/>
      <c r="S27" s="134"/>
      <c r="T27" s="134"/>
      <c r="U27" s="134"/>
      <c r="V27" s="134"/>
    </row>
    <row r="28" spans="1:23" ht="20.100000000000001" customHeight="1" x14ac:dyDescent="0.2">
      <c r="A28" s="5" t="s">
        <v>20</v>
      </c>
      <c r="B28" s="21">
        <f>'Ячейка 30'!D31+'Ячейка 27'!D31+'Ячейка 10'!D31</f>
        <v>2687.9999999975553</v>
      </c>
      <c r="C28" s="21"/>
      <c r="D28" s="197">
        <f>'Ячейка 30'!H31+'Ячейка 27'!H31+'Ячейка 10'!H31</f>
        <v>1495.1999999946565</v>
      </c>
      <c r="E28" s="197"/>
      <c r="F28" s="196">
        <f t="shared" si="0"/>
        <v>0.55624999999851799</v>
      </c>
      <c r="G28" s="196"/>
      <c r="H28" s="143"/>
      <c r="I28" s="143"/>
      <c r="J28" s="143"/>
      <c r="K28" s="143"/>
      <c r="L28" s="143"/>
      <c r="N28" s="17"/>
      <c r="O28" s="134" t="s">
        <v>141</v>
      </c>
      <c r="P28" s="134"/>
      <c r="Q28" s="134"/>
      <c r="R28" s="134"/>
      <c r="S28" s="134"/>
      <c r="T28" s="134"/>
      <c r="U28" s="134"/>
      <c r="V28" s="134"/>
    </row>
    <row r="29" spans="1:23" ht="20.100000000000001" customHeight="1" x14ac:dyDescent="0.2">
      <c r="A29" s="5" t="s">
        <v>21</v>
      </c>
      <c r="B29" s="21">
        <f>'Ячейка 30'!D32+'Ячейка 27'!D32+'Ячейка 10'!D32</f>
        <v>2856.0000000099535</v>
      </c>
      <c r="C29" s="21"/>
      <c r="D29" s="197">
        <f>'Ячейка 30'!H32+'Ячейка 27'!H32+'Ячейка 10'!H32</f>
        <v>1622.3999999987427</v>
      </c>
      <c r="E29" s="197"/>
      <c r="F29" s="196">
        <f t="shared" si="0"/>
        <v>0.56806722688833633</v>
      </c>
      <c r="G29" s="196"/>
      <c r="H29" s="143"/>
      <c r="I29" s="143"/>
      <c r="J29" s="143"/>
      <c r="K29" s="143"/>
      <c r="L29" s="143"/>
      <c r="N29" s="17"/>
      <c r="O29" s="134" t="s">
        <v>142</v>
      </c>
      <c r="P29" s="134"/>
      <c r="Q29" s="134"/>
      <c r="R29" s="134"/>
      <c r="S29" s="134"/>
      <c r="T29" s="134"/>
      <c r="U29" s="134"/>
      <c r="V29" s="134"/>
    </row>
    <row r="30" spans="1:23" ht="20.100000000000001" customHeight="1" x14ac:dyDescent="0.2">
      <c r="A30" s="5" t="s">
        <v>22</v>
      </c>
      <c r="B30" s="21">
        <f>'Ячейка 30'!D33+'Ячейка 27'!D33+'Ячейка 10'!D33</f>
        <v>2879.9999999951979</v>
      </c>
      <c r="C30" s="21"/>
      <c r="D30" s="197">
        <f>'Ячейка 30'!H33+'Ячейка 27'!H33+'Ячейка 10'!H33</f>
        <v>1687.2000000075786</v>
      </c>
      <c r="E30" s="197"/>
      <c r="F30" s="196">
        <f t="shared" si="0"/>
        <v>0.58583333333694165</v>
      </c>
      <c r="G30" s="196"/>
      <c r="H30" s="143"/>
      <c r="I30" s="143"/>
      <c r="J30" s="143"/>
      <c r="K30" s="143"/>
      <c r="L30" s="143"/>
      <c r="N30" s="17" t="s">
        <v>143</v>
      </c>
      <c r="O30" s="134" t="s">
        <v>144</v>
      </c>
      <c r="P30" s="134"/>
      <c r="Q30" s="134"/>
      <c r="R30" s="134"/>
      <c r="S30" s="134"/>
      <c r="T30" s="134"/>
      <c r="U30" s="134"/>
      <c r="V30" s="134"/>
    </row>
    <row r="31" spans="1:23" ht="20.100000000000001" customHeight="1" x14ac:dyDescent="0.2">
      <c r="A31" s="5" t="s">
        <v>23</v>
      </c>
      <c r="B31" s="21">
        <f>'Ячейка 30'!D34+'Ячейка 27'!D34+'Ячейка 10'!D34</f>
        <v>2915.9999999981665</v>
      </c>
      <c r="C31" s="21"/>
      <c r="D31" s="197">
        <f>'Ячейка 30'!H34+'Ячейка 27'!H34+'Ячейка 10'!H34</f>
        <v>1701.5999999974156</v>
      </c>
      <c r="E31" s="197"/>
      <c r="F31" s="196">
        <f t="shared" si="0"/>
        <v>0.58353909464968634</v>
      </c>
      <c r="G31" s="196"/>
      <c r="H31" s="143"/>
      <c r="I31" s="143"/>
      <c r="J31" s="143"/>
      <c r="K31" s="143"/>
      <c r="L31" s="143"/>
      <c r="N31" s="17"/>
      <c r="O31" s="134" t="s">
        <v>145</v>
      </c>
      <c r="P31" s="134"/>
      <c r="Q31" s="134"/>
      <c r="R31" s="134"/>
      <c r="S31" s="134"/>
      <c r="T31" s="134"/>
      <c r="U31" s="134"/>
      <c r="V31" s="134"/>
    </row>
    <row r="32" spans="1:23" ht="20.100000000000001" customHeight="1" x14ac:dyDescent="0.2">
      <c r="A32" s="5" t="s">
        <v>24</v>
      </c>
      <c r="B32" s="21">
        <f>'Ячейка 30'!D35+'Ячейка 27'!D35+'Ячейка 10'!D35</f>
        <v>2963.9999999926658</v>
      </c>
      <c r="C32" s="21"/>
      <c r="D32" s="197">
        <f>'Ячейка 30'!H35+'Ячейка 27'!H35+'Ячейка 10'!H35</f>
        <v>1737.5999999982014</v>
      </c>
      <c r="E32" s="197"/>
      <c r="F32" s="196">
        <f t="shared" si="0"/>
        <v>0.58623481781460896</v>
      </c>
      <c r="G32" s="196"/>
      <c r="H32" s="143"/>
      <c r="I32" s="143"/>
      <c r="J32" s="143"/>
      <c r="K32" s="143"/>
      <c r="L32" s="143"/>
      <c r="N32" s="17" t="s">
        <v>146</v>
      </c>
      <c r="O32" s="134" t="s">
        <v>147</v>
      </c>
      <c r="P32" s="134"/>
      <c r="Q32" s="134"/>
      <c r="R32" s="134"/>
      <c r="S32" s="134"/>
      <c r="T32" s="134"/>
      <c r="U32" s="134"/>
      <c r="V32" s="134"/>
    </row>
    <row r="33" spans="1:24" ht="20.100000000000001" customHeight="1" x14ac:dyDescent="0.2">
      <c r="A33" s="5" t="s">
        <v>25</v>
      </c>
      <c r="B33" s="21">
        <f>'Ячейка 30'!D36+'Ячейка 27'!D36+'Ячейка 10'!D36</f>
        <v>3072.0000000124855</v>
      </c>
      <c r="C33" s="21"/>
      <c r="D33" s="197">
        <f>'Ячейка 30'!H36+'Ячейка 27'!H36+'Ячейка 10'!H36</f>
        <v>1776.0000000038417</v>
      </c>
      <c r="E33" s="197"/>
      <c r="F33" s="196">
        <f t="shared" si="0"/>
        <v>0.57812499999890088</v>
      </c>
      <c r="G33" s="196"/>
      <c r="H33" s="143"/>
      <c r="I33" s="143"/>
      <c r="J33" s="143"/>
      <c r="K33" s="143"/>
      <c r="L33" s="143"/>
      <c r="N33" s="17" t="s">
        <v>148</v>
      </c>
      <c r="O33" s="134" t="s">
        <v>149</v>
      </c>
      <c r="P33" s="134"/>
      <c r="Q33" s="134"/>
      <c r="R33" s="134"/>
      <c r="S33" s="134"/>
      <c r="T33" s="134"/>
      <c r="U33" s="134"/>
      <c r="V33" s="134"/>
    </row>
    <row r="34" spans="1:24" ht="20.100000000000001" customHeight="1" x14ac:dyDescent="0.2">
      <c r="A34" s="5" t="s">
        <v>26</v>
      </c>
      <c r="B34" s="21">
        <f>'Ячейка 30'!D37+'Ячейка 27'!D37+'Ячейка 10'!D37</f>
        <v>2831.9999999963329</v>
      </c>
      <c r="C34" s="21"/>
      <c r="D34" s="197">
        <f>'Ячейка 30'!H37+'Ячейка 27'!H37+'Ячейка 10'!H37</f>
        <v>1588.8000000006286</v>
      </c>
      <c r="E34" s="197"/>
      <c r="F34" s="196">
        <f t="shared" si="0"/>
        <v>0.56101694915349076</v>
      </c>
      <c r="G34" s="196"/>
      <c r="H34" s="143"/>
      <c r="I34" s="143"/>
      <c r="J34" s="143"/>
      <c r="K34" s="143"/>
      <c r="L34" s="143"/>
    </row>
    <row r="35" spans="1:24" ht="20.100000000000001" customHeight="1" x14ac:dyDescent="0.2">
      <c r="A35" s="5" t="s">
        <v>27</v>
      </c>
      <c r="B35" s="21">
        <f>'Ячейка 30'!D38+'Ячейка 27'!D38+'Ячейка 10'!D38</f>
        <v>2771.9999999993888</v>
      </c>
      <c r="C35" s="21"/>
      <c r="D35" s="197">
        <f>'Ячейка 30'!H38+'Ячейка 27'!H38+'Ячейка 10'!H38</f>
        <v>1586.4000000023225</v>
      </c>
      <c r="E35" s="197"/>
      <c r="F35" s="196">
        <f t="shared" si="0"/>
        <v>0.57229437229533631</v>
      </c>
      <c r="G35" s="196"/>
      <c r="H35" s="143"/>
      <c r="I35" s="143"/>
      <c r="J35" s="143"/>
      <c r="K35" s="143"/>
      <c r="L35" s="143"/>
    </row>
    <row r="36" spans="1:24" ht="20.100000000000001" customHeight="1" x14ac:dyDescent="0.2">
      <c r="A36" s="5" t="s">
        <v>28</v>
      </c>
      <c r="B36" s="21">
        <f>'Ячейка 30'!D39+'Ячейка 27'!D39+'Ячейка 10'!D39</f>
        <v>2916.0000000047148</v>
      </c>
      <c r="C36" s="21"/>
      <c r="D36" s="197">
        <f>'Ячейка 30'!H39+'Ячейка 27'!H39+'Ячейка 10'!H39</f>
        <v>1634.4000000011874</v>
      </c>
      <c r="E36" s="197"/>
      <c r="F36" s="196">
        <f t="shared" si="0"/>
        <v>0.56049382715999474</v>
      </c>
      <c r="G36" s="196"/>
      <c r="H36" s="143"/>
      <c r="I36" s="143"/>
      <c r="J36" s="143"/>
      <c r="K36" s="143"/>
      <c r="L36" s="143"/>
    </row>
    <row r="37" spans="1:24" ht="20.100000000000001" customHeight="1" x14ac:dyDescent="0.2">
      <c r="A37" s="5" t="s">
        <v>29</v>
      </c>
      <c r="B37" s="21">
        <f>'Ячейка 30'!D40+'Ячейка 27'!D40+'Ячейка 10'!D40</f>
        <v>2723.9999999983411</v>
      </c>
      <c r="C37" s="21"/>
      <c r="D37" s="197">
        <f>'Ячейка 30'!H40+'Ячейка 27'!H40+'Ячейка 10'!H40</f>
        <v>1492.7999999985332</v>
      </c>
      <c r="E37" s="197"/>
      <c r="F37" s="196">
        <f t="shared" si="0"/>
        <v>0.54801762114516972</v>
      </c>
      <c r="G37" s="196"/>
      <c r="H37" s="143"/>
      <c r="I37" s="143"/>
      <c r="J37" s="143"/>
      <c r="K37" s="143"/>
      <c r="L37" s="143"/>
    </row>
    <row r="38" spans="1:24" ht="20.100000000000001" customHeight="1" x14ac:dyDescent="0.2">
      <c r="A38" s="5" t="s">
        <v>30</v>
      </c>
      <c r="B38" s="21">
        <f>'Ячейка 30'!D41+'Ячейка 27'!D41+'Ячейка 10'!D41</f>
        <v>2604.0000000066357</v>
      </c>
      <c r="C38" s="21"/>
      <c r="D38" s="197">
        <f>'Ячейка 30'!H41+'Ячейка 27'!H41+'Ячейка 10'!H41</f>
        <v>1464.0000000035798</v>
      </c>
      <c r="E38" s="197"/>
      <c r="F38" s="196">
        <f t="shared" si="0"/>
        <v>0.56221198156676233</v>
      </c>
      <c r="G38" s="196"/>
      <c r="H38" s="143"/>
      <c r="I38" s="143"/>
      <c r="J38" s="143"/>
      <c r="K38" s="143"/>
      <c r="L38" s="143"/>
    </row>
    <row r="39" spans="1:24" ht="20.100000000000001" customHeight="1" x14ac:dyDescent="0.2">
      <c r="A39" s="5" t="s">
        <v>31</v>
      </c>
      <c r="B39" s="21">
        <f>'Ячейка 30'!D42+'Ячейка 27'!D42+'Ячейка 10'!D42</f>
        <v>2520.0000000004366</v>
      </c>
      <c r="C39" s="21"/>
      <c r="D39" s="197">
        <f>'Ячейка 30'!H42+'Ячейка 27'!H42+'Ячейка 10'!H42</f>
        <v>1487.9999999910069</v>
      </c>
      <c r="E39" s="197"/>
      <c r="F39" s="196">
        <f t="shared" si="0"/>
        <v>0.59047619047251954</v>
      </c>
      <c r="G39" s="196"/>
      <c r="H39" s="143"/>
      <c r="I39" s="143"/>
      <c r="J39" s="143"/>
      <c r="K39" s="143"/>
      <c r="L39" s="143"/>
      <c r="P39" s="91" t="s">
        <v>150</v>
      </c>
      <c r="Q39" s="91"/>
      <c r="R39" s="91"/>
      <c r="S39" s="90" t="s">
        <v>382</v>
      </c>
      <c r="T39" s="90"/>
      <c r="U39" s="90"/>
      <c r="V39" s="90"/>
      <c r="W39" s="90"/>
      <c r="X39" s="90"/>
    </row>
    <row r="40" spans="1:24" ht="20.100000000000001" customHeight="1" x14ac:dyDescent="0.2">
      <c r="A40" s="5" t="s">
        <v>32</v>
      </c>
      <c r="B40" s="21">
        <f>SUM(B15:B39)</f>
        <v>63409.200000013225</v>
      </c>
      <c r="C40" s="21"/>
      <c r="D40" s="197">
        <f>SUM(D15:E39)</f>
        <v>38063.999999992666</v>
      </c>
      <c r="E40" s="197"/>
      <c r="F40" s="196">
        <f t="shared" si="0"/>
        <v>0.6002914403585714</v>
      </c>
      <c r="G40" s="196"/>
      <c r="H40" s="143"/>
      <c r="I40" s="143"/>
      <c r="J40" s="143"/>
      <c r="K40" s="143"/>
      <c r="L40" s="143"/>
    </row>
    <row r="41" spans="1:24" ht="20.100000000000001" customHeight="1" x14ac:dyDescent="0.2">
      <c r="A41" s="5" t="s">
        <v>33</v>
      </c>
      <c r="B41" s="5"/>
      <c r="C41" s="5"/>
      <c r="D41" s="195"/>
      <c r="E41" s="195"/>
      <c r="F41" s="196"/>
      <c r="G41" s="196"/>
      <c r="H41" s="143"/>
      <c r="I41" s="143"/>
      <c r="J41" s="143"/>
      <c r="K41" s="143"/>
      <c r="L41" s="143"/>
    </row>
    <row r="42" spans="1:24" ht="20.100000000000001" customHeight="1" x14ac:dyDescent="0.2">
      <c r="A42" s="194" t="s">
        <v>2</v>
      </c>
      <c r="B42" s="144" t="s">
        <v>37</v>
      </c>
      <c r="C42" s="145"/>
      <c r="D42" s="194"/>
      <c r="E42" s="144" t="s">
        <v>40</v>
      </c>
      <c r="F42" s="145"/>
      <c r="G42" s="145"/>
      <c r="H42" s="145"/>
      <c r="I42" s="194"/>
      <c r="J42" s="137" t="s">
        <v>5</v>
      </c>
      <c r="K42" s="149"/>
      <c r="L42" s="149"/>
    </row>
    <row r="43" spans="1:24" ht="36" customHeight="1" x14ac:dyDescent="0.2">
      <c r="A43" s="194"/>
      <c r="B43" s="195" t="s">
        <v>38</v>
      </c>
      <c r="C43" s="195"/>
      <c r="D43" s="5" t="s">
        <v>39</v>
      </c>
      <c r="E43" s="144" t="s">
        <v>41</v>
      </c>
      <c r="F43" s="145"/>
      <c r="G43" s="194"/>
      <c r="H43" s="144" t="s">
        <v>42</v>
      </c>
      <c r="I43" s="194"/>
      <c r="J43" s="140"/>
      <c r="K43" s="148"/>
      <c r="L43" s="148"/>
    </row>
    <row r="44" spans="1:24" ht="20.100000000000001" customHeight="1" x14ac:dyDescent="0.2">
      <c r="A44" s="4" t="s">
        <v>153</v>
      </c>
      <c r="B44" s="191">
        <f>SUM(B24:B26)</f>
        <v>8173.199999990612</v>
      </c>
      <c r="C44" s="192"/>
      <c r="D44" s="21">
        <f>SUM(D24:E26)</f>
        <v>4780.800000000454</v>
      </c>
      <c r="E44" s="191">
        <f>B44/3</f>
        <v>2724.3999999968705</v>
      </c>
      <c r="F44" s="193"/>
      <c r="G44" s="192"/>
      <c r="H44" s="191">
        <f>D44/3</f>
        <v>1593.6000000001513</v>
      </c>
      <c r="I44" s="192"/>
      <c r="J44" s="188">
        <f>H44/E44</f>
        <v>0.58493613272719935</v>
      </c>
      <c r="K44" s="189"/>
      <c r="L44" s="189"/>
    </row>
    <row r="45" spans="1:24" ht="20.100000000000001" customHeight="1" x14ac:dyDescent="0.2">
      <c r="A45" s="4" t="s">
        <v>43</v>
      </c>
      <c r="B45" s="191">
        <f>SUM(B33:B36)</f>
        <v>11592.000000012922</v>
      </c>
      <c r="C45" s="192"/>
      <c r="D45" s="21">
        <f>SUM(D33:E36)</f>
        <v>6585.6000000079803</v>
      </c>
      <c r="E45" s="191">
        <f>B45/4</f>
        <v>2898.0000000032305</v>
      </c>
      <c r="F45" s="193"/>
      <c r="G45" s="192"/>
      <c r="H45" s="191">
        <f>D45/4</f>
        <v>1646.4000000019951</v>
      </c>
      <c r="I45" s="192"/>
      <c r="J45" s="188">
        <f>H45/E45</f>
        <v>0.56811594202904059</v>
      </c>
      <c r="K45" s="189"/>
      <c r="L45" s="189"/>
    </row>
    <row r="46" spans="1:24" ht="20.100000000000001" customHeight="1" x14ac:dyDescent="0.2">
      <c r="A46" s="4" t="s">
        <v>44</v>
      </c>
      <c r="B46" s="191">
        <f>SUM(B16:B39)</f>
        <v>63409.200000013225</v>
      </c>
      <c r="C46" s="192"/>
      <c r="D46" s="21">
        <f>SUM(D16:E39)</f>
        <v>38063.999999992666</v>
      </c>
      <c r="E46" s="191">
        <f>B46/24</f>
        <v>2642.0500000005509</v>
      </c>
      <c r="F46" s="193"/>
      <c r="G46" s="192"/>
      <c r="H46" s="191">
        <f>D46/24</f>
        <v>1585.9999999996944</v>
      </c>
      <c r="I46" s="192"/>
      <c r="J46" s="188">
        <f>H46/E46</f>
        <v>0.6002914403585714</v>
      </c>
      <c r="K46" s="189"/>
      <c r="L46" s="189"/>
    </row>
    <row r="47" spans="1:24" ht="20.100000000000001" customHeight="1" x14ac:dyDescent="0.2"/>
    <row r="48" spans="1:24" ht="20.100000000000001" customHeight="1" x14ac:dyDescent="0.2"/>
    <row r="49" spans="3:9" ht="20.100000000000001" customHeight="1" x14ac:dyDescent="0.2"/>
    <row r="50" spans="3:9" ht="20.100000000000001" customHeight="1" x14ac:dyDescent="0.2">
      <c r="C50" s="128" t="s">
        <v>194</v>
      </c>
      <c r="D50" s="128"/>
      <c r="E50" s="128"/>
      <c r="F50" s="128"/>
      <c r="G50" s="128"/>
      <c r="H50" s="128"/>
      <c r="I50" s="128"/>
    </row>
    <row r="51" spans="3:9" ht="20.100000000000001" customHeight="1" x14ac:dyDescent="0.2"/>
  </sheetData>
  <mergeCells count="189">
    <mergeCell ref="I9:M9"/>
    <mergeCell ref="S39:X39"/>
    <mergeCell ref="H46:I46"/>
    <mergeCell ref="E42:I42"/>
    <mergeCell ref="E43:G43"/>
    <mergeCell ref="H43:I43"/>
    <mergeCell ref="E44:G44"/>
    <mergeCell ref="H44:I44"/>
    <mergeCell ref="J46:L46"/>
    <mergeCell ref="J42:L43"/>
    <mergeCell ref="J44:L44"/>
    <mergeCell ref="J45:L45"/>
    <mergeCell ref="H45:I45"/>
    <mergeCell ref="H41:L41"/>
    <mergeCell ref="H40:L40"/>
    <mergeCell ref="H35:L35"/>
    <mergeCell ref="H36:L36"/>
    <mergeCell ref="H19:L19"/>
    <mergeCell ref="H38:L38"/>
    <mergeCell ref="H39:L39"/>
    <mergeCell ref="H29:L29"/>
    <mergeCell ref="H30:L30"/>
    <mergeCell ref="H31:L31"/>
    <mergeCell ref="H32:L32"/>
    <mergeCell ref="A1:E1"/>
    <mergeCell ref="A2:E2"/>
    <mergeCell ref="A3:E3"/>
    <mergeCell ref="A4:E4"/>
    <mergeCell ref="A5:E5"/>
    <mergeCell ref="A6:E6"/>
    <mergeCell ref="B46:C46"/>
    <mergeCell ref="E46:G46"/>
    <mergeCell ref="B44:C44"/>
    <mergeCell ref="B45:C45"/>
    <mergeCell ref="D41:E41"/>
    <mergeCell ref="E45:G45"/>
    <mergeCell ref="F41:G41"/>
    <mergeCell ref="B42:D42"/>
    <mergeCell ref="F40:G40"/>
    <mergeCell ref="D38:E38"/>
    <mergeCell ref="F23:G23"/>
    <mergeCell ref="F39:G39"/>
    <mergeCell ref="F16:G16"/>
    <mergeCell ref="F17:G17"/>
    <mergeCell ref="F18:G18"/>
    <mergeCell ref="F19:G19"/>
    <mergeCell ref="F20:G20"/>
    <mergeCell ref="F35:G35"/>
    <mergeCell ref="H26:L26"/>
    <mergeCell ref="H27:L27"/>
    <mergeCell ref="H20:L20"/>
    <mergeCell ref="F33:G33"/>
    <mergeCell ref="F34:G34"/>
    <mergeCell ref="F27:G27"/>
    <mergeCell ref="F28:G28"/>
    <mergeCell ref="F29:G29"/>
    <mergeCell ref="F30:G30"/>
    <mergeCell ref="H28:L28"/>
    <mergeCell ref="H24:L24"/>
    <mergeCell ref="H33:L33"/>
    <mergeCell ref="H34:L34"/>
    <mergeCell ref="A42:A43"/>
    <mergeCell ref="B43:C43"/>
    <mergeCell ref="D26:E26"/>
    <mergeCell ref="D40:E40"/>
    <mergeCell ref="D33:E33"/>
    <mergeCell ref="D34:E34"/>
    <mergeCell ref="D28:E28"/>
    <mergeCell ref="D39:E39"/>
    <mergeCell ref="F21:G21"/>
    <mergeCell ref="F22:G22"/>
    <mergeCell ref="D37:E37"/>
    <mergeCell ref="D25:E25"/>
    <mergeCell ref="F24:G24"/>
    <mergeCell ref="F25:G25"/>
    <mergeCell ref="F26:G26"/>
    <mergeCell ref="D21:E21"/>
    <mergeCell ref="D22:E22"/>
    <mergeCell ref="D29:E29"/>
    <mergeCell ref="D30:E30"/>
    <mergeCell ref="D31:E31"/>
    <mergeCell ref="D32:E32"/>
    <mergeCell ref="F36:G36"/>
    <mergeCell ref="F37:G37"/>
    <mergeCell ref="F31:G31"/>
    <mergeCell ref="D35:E35"/>
    <mergeCell ref="D36:E36"/>
    <mergeCell ref="F38:G38"/>
    <mergeCell ref="A7:L7"/>
    <mergeCell ref="F12:G13"/>
    <mergeCell ref="H12:L12"/>
    <mergeCell ref="F9:H9"/>
    <mergeCell ref="A9:E9"/>
    <mergeCell ref="A8:L8"/>
    <mergeCell ref="D14:E14"/>
    <mergeCell ref="D15:E15"/>
    <mergeCell ref="F14:G14"/>
    <mergeCell ref="F15:G15"/>
    <mergeCell ref="H14:L14"/>
    <mergeCell ref="H15:L15"/>
    <mergeCell ref="H16:L16"/>
    <mergeCell ref="H17:L17"/>
    <mergeCell ref="H18:L18"/>
    <mergeCell ref="H21:L21"/>
    <mergeCell ref="H22:L22"/>
    <mergeCell ref="H23:L23"/>
    <mergeCell ref="H37:L37"/>
    <mergeCell ref="F32:G32"/>
    <mergeCell ref="H25:L25"/>
    <mergeCell ref="O33:V33"/>
    <mergeCell ref="O26:V26"/>
    <mergeCell ref="O27:V27"/>
    <mergeCell ref="O28:V28"/>
    <mergeCell ref="O29:V29"/>
    <mergeCell ref="P39:R39"/>
    <mergeCell ref="C50:I50"/>
    <mergeCell ref="A10:B10"/>
    <mergeCell ref="C10:H10"/>
    <mergeCell ref="A11:L11"/>
    <mergeCell ref="H13:L13"/>
    <mergeCell ref="A12:A13"/>
    <mergeCell ref="B13:C13"/>
    <mergeCell ref="D13:E13"/>
    <mergeCell ref="D20:E20"/>
    <mergeCell ref="D27:E27"/>
    <mergeCell ref="B12:E12"/>
    <mergeCell ref="D16:E16"/>
    <mergeCell ref="D17:E17"/>
    <mergeCell ref="D18:E18"/>
    <mergeCell ref="D19:E19"/>
    <mergeCell ref="D23:E23"/>
    <mergeCell ref="D24:E24"/>
    <mergeCell ref="N20:Q20"/>
    <mergeCell ref="N21:Q21"/>
    <mergeCell ref="N24:V24"/>
    <mergeCell ref="O25:V25"/>
    <mergeCell ref="U14:U18"/>
    <mergeCell ref="V14:V18"/>
    <mergeCell ref="O30:V30"/>
    <mergeCell ref="O31:V31"/>
    <mergeCell ref="O32:V32"/>
    <mergeCell ref="N10:Q10"/>
    <mergeCell ref="N11:Q11"/>
    <mergeCell ref="W14:W18"/>
    <mergeCell ref="N19:Q19"/>
    <mergeCell ref="M14:M18"/>
    <mergeCell ref="N14:Q18"/>
    <mergeCell ref="R14:T14"/>
    <mergeCell ref="T15:T18"/>
    <mergeCell ref="S15:S18"/>
    <mergeCell ref="R15:R18"/>
    <mergeCell ref="S10:T10"/>
    <mergeCell ref="S11:T11"/>
    <mergeCell ref="V10:W10"/>
    <mergeCell ref="V11:W11"/>
    <mergeCell ref="U1:W1"/>
    <mergeCell ref="R2:R3"/>
    <mergeCell ref="U2:U3"/>
    <mergeCell ref="S2:T2"/>
    <mergeCell ref="S3:T3"/>
    <mergeCell ref="V2:W2"/>
    <mergeCell ref="V3:W3"/>
    <mergeCell ref="N8:Q8"/>
    <mergeCell ref="N9:Q9"/>
    <mergeCell ref="V4:W4"/>
    <mergeCell ref="V5:W5"/>
    <mergeCell ref="V6:W6"/>
    <mergeCell ref="V7:W7"/>
    <mergeCell ref="V8:W8"/>
    <mergeCell ref="V9:W9"/>
    <mergeCell ref="S7:T7"/>
    <mergeCell ref="S8:T8"/>
    <mergeCell ref="S9:T9"/>
    <mergeCell ref="N4:Q4"/>
    <mergeCell ref="N5:Q5"/>
    <mergeCell ref="N6:Q6"/>
    <mergeCell ref="N7:Q7"/>
    <mergeCell ref="F1:H2"/>
    <mergeCell ref="I1:L2"/>
    <mergeCell ref="M1:M3"/>
    <mergeCell ref="N1:Q3"/>
    <mergeCell ref="F5:H6"/>
    <mergeCell ref="I5:L6"/>
    <mergeCell ref="F3:H4"/>
    <mergeCell ref="I3:L4"/>
    <mergeCell ref="R1:T1"/>
    <mergeCell ref="S4:T4"/>
    <mergeCell ref="S5:T5"/>
    <mergeCell ref="S6:T6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4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X51"/>
  <sheetViews>
    <sheetView view="pageBreakPreview" topLeftCell="A10" zoomScale="75" zoomScaleNormal="100" workbookViewId="0">
      <selection activeCell="S39" sqref="S39:X39"/>
    </sheetView>
  </sheetViews>
  <sheetFormatPr defaultRowHeight="18.75" x14ac:dyDescent="0.2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85546875" style="2" customWidth="1"/>
    <col min="20" max="20" width="14" style="2" customWidth="1"/>
    <col min="21" max="21" width="12.42578125" style="2" customWidth="1"/>
    <col min="22" max="22" width="13.140625" style="2" customWidth="1"/>
    <col min="23" max="23" width="13.28515625" style="2" customWidth="1"/>
    <col min="24" max="28" width="10.28515625" style="2" customWidth="1"/>
    <col min="29" max="16384" width="9.140625" style="2"/>
  </cols>
  <sheetData>
    <row r="1" spans="1:23" ht="26.25" x14ac:dyDescent="0.2">
      <c r="A1" s="103" t="s">
        <v>161</v>
      </c>
      <c r="B1" s="103"/>
      <c r="C1" s="103"/>
      <c r="D1" s="103"/>
      <c r="E1" s="103"/>
      <c r="F1" s="107" t="s">
        <v>154</v>
      </c>
      <c r="G1" s="107"/>
      <c r="H1" s="107"/>
      <c r="I1" s="103" t="s">
        <v>163</v>
      </c>
      <c r="J1" s="103"/>
      <c r="K1" s="103"/>
      <c r="L1" s="103"/>
      <c r="M1" s="141" t="s">
        <v>115</v>
      </c>
      <c r="N1" s="135" t="s">
        <v>116</v>
      </c>
      <c r="O1" s="135"/>
      <c r="P1" s="135"/>
      <c r="Q1" s="135"/>
      <c r="R1" s="195" t="s">
        <v>117</v>
      </c>
      <c r="S1" s="195"/>
      <c r="T1" s="195"/>
      <c r="U1" s="195" t="s">
        <v>118</v>
      </c>
      <c r="V1" s="195"/>
      <c r="W1" s="144"/>
    </row>
    <row r="2" spans="1:23" ht="18.75" customHeight="1" x14ac:dyDescent="0.2">
      <c r="A2" s="105" t="s">
        <v>45</v>
      </c>
      <c r="B2" s="105"/>
      <c r="C2" s="105"/>
      <c r="D2" s="105"/>
      <c r="E2" s="105"/>
      <c r="F2" s="107"/>
      <c r="G2" s="107"/>
      <c r="H2" s="107"/>
      <c r="I2" s="103"/>
      <c r="J2" s="103"/>
      <c r="K2" s="103"/>
      <c r="L2" s="103"/>
      <c r="M2" s="132"/>
      <c r="N2" s="136"/>
      <c r="O2" s="136"/>
      <c r="P2" s="136"/>
      <c r="Q2" s="136"/>
      <c r="R2" s="136" t="s">
        <v>119</v>
      </c>
      <c r="S2" s="136" t="s">
        <v>120</v>
      </c>
      <c r="T2" s="136"/>
      <c r="U2" s="136" t="s">
        <v>119</v>
      </c>
      <c r="V2" s="136" t="s">
        <v>120</v>
      </c>
      <c r="W2" s="138"/>
    </row>
    <row r="3" spans="1:23" ht="21.75" customHeight="1" x14ac:dyDescent="0.2">
      <c r="A3" s="103" t="s">
        <v>181</v>
      </c>
      <c r="B3" s="103"/>
      <c r="C3" s="103"/>
      <c r="D3" s="103"/>
      <c r="E3" s="103"/>
      <c r="F3" s="107" t="s">
        <v>155</v>
      </c>
      <c r="G3" s="107"/>
      <c r="H3" s="107"/>
      <c r="I3" s="103" t="s">
        <v>252</v>
      </c>
      <c r="J3" s="103"/>
      <c r="K3" s="103"/>
      <c r="L3" s="103"/>
      <c r="M3" s="133"/>
      <c r="N3" s="139"/>
      <c r="O3" s="139"/>
      <c r="P3" s="139"/>
      <c r="Q3" s="139"/>
      <c r="R3" s="139"/>
      <c r="S3" s="139" t="s">
        <v>121</v>
      </c>
      <c r="T3" s="139"/>
      <c r="U3" s="139"/>
      <c r="V3" s="139" t="s">
        <v>121</v>
      </c>
      <c r="W3" s="140"/>
    </row>
    <row r="4" spans="1:23" ht="29.25" customHeight="1" x14ac:dyDescent="0.2">
      <c r="A4" s="105" t="s">
        <v>46</v>
      </c>
      <c r="B4" s="105"/>
      <c r="C4" s="105"/>
      <c r="D4" s="105"/>
      <c r="E4" s="105"/>
      <c r="F4" s="107"/>
      <c r="G4" s="107"/>
      <c r="H4" s="107"/>
      <c r="I4" s="103"/>
      <c r="J4" s="103"/>
      <c r="K4" s="103"/>
      <c r="L4" s="103"/>
      <c r="M4" s="9"/>
      <c r="N4" s="199" t="s">
        <v>122</v>
      </c>
      <c r="O4" s="199"/>
      <c r="P4" s="199"/>
      <c r="Q4" s="199"/>
      <c r="R4" s="7"/>
      <c r="S4" s="126"/>
      <c r="T4" s="142"/>
      <c r="U4" s="7"/>
      <c r="V4" s="126"/>
      <c r="W4" s="127"/>
    </row>
    <row r="5" spans="1:23" ht="21" customHeight="1" x14ac:dyDescent="0.2">
      <c r="A5" s="206" t="s">
        <v>159</v>
      </c>
      <c r="B5" s="206"/>
      <c r="C5" s="206"/>
      <c r="D5" s="206"/>
      <c r="E5" s="206"/>
      <c r="F5" s="107" t="s">
        <v>156</v>
      </c>
      <c r="G5" s="107"/>
      <c r="H5" s="107"/>
      <c r="I5" s="103" t="s">
        <v>251</v>
      </c>
      <c r="J5" s="103"/>
      <c r="K5" s="103"/>
      <c r="L5" s="103"/>
      <c r="M5" s="9"/>
      <c r="N5" s="200" t="s">
        <v>123</v>
      </c>
      <c r="O5" s="200"/>
      <c r="P5" s="200"/>
      <c r="Q5" s="200"/>
      <c r="R5" s="7"/>
      <c r="S5" s="126"/>
      <c r="T5" s="142"/>
      <c r="U5" s="7"/>
      <c r="V5" s="126"/>
      <c r="W5" s="127"/>
    </row>
    <row r="6" spans="1:23" x14ac:dyDescent="0.2">
      <c r="A6" s="105" t="s">
        <v>47</v>
      </c>
      <c r="B6" s="105"/>
      <c r="C6" s="105"/>
      <c r="D6" s="105"/>
      <c r="E6" s="105"/>
      <c r="F6" s="107"/>
      <c r="G6" s="107"/>
      <c r="H6" s="107"/>
      <c r="I6" s="103"/>
      <c r="J6" s="103"/>
      <c r="K6" s="103"/>
      <c r="L6" s="103"/>
      <c r="M6" s="9"/>
      <c r="N6" s="200" t="s">
        <v>124</v>
      </c>
      <c r="O6" s="200"/>
      <c r="P6" s="200"/>
      <c r="Q6" s="200"/>
      <c r="R6" s="7"/>
      <c r="S6" s="126"/>
      <c r="T6" s="142"/>
      <c r="U6" s="7"/>
      <c r="V6" s="126"/>
      <c r="W6" s="127"/>
    </row>
    <row r="7" spans="1:23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9"/>
      <c r="N7" s="202" t="s">
        <v>125</v>
      </c>
      <c r="O7" s="202"/>
      <c r="P7" s="202"/>
      <c r="Q7" s="202"/>
      <c r="R7" s="7"/>
      <c r="S7" s="126"/>
      <c r="T7" s="142"/>
      <c r="U7" s="7"/>
      <c r="V7" s="126"/>
      <c r="W7" s="127"/>
    </row>
    <row r="8" spans="1:23" ht="22.5" x14ac:dyDescent="0.2">
      <c r="A8" s="131" t="s">
        <v>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9"/>
      <c r="N8" s="200" t="s">
        <v>126</v>
      </c>
      <c r="O8" s="200"/>
      <c r="P8" s="200"/>
      <c r="Q8" s="200"/>
      <c r="R8" s="7"/>
      <c r="S8" s="126"/>
      <c r="T8" s="142"/>
      <c r="U8" s="7"/>
      <c r="V8" s="126"/>
      <c r="W8" s="127"/>
    </row>
    <row r="9" spans="1:23" x14ac:dyDescent="0.2">
      <c r="A9" s="198" t="s">
        <v>152</v>
      </c>
      <c r="B9" s="198"/>
      <c r="C9" s="198"/>
      <c r="D9" s="198"/>
      <c r="E9" s="198"/>
      <c r="F9" s="125" t="s">
        <v>378</v>
      </c>
      <c r="G9" s="125"/>
      <c r="H9" s="125"/>
      <c r="I9" s="106" t="s">
        <v>379</v>
      </c>
      <c r="J9" s="106"/>
      <c r="K9" s="106"/>
      <c r="L9" s="106"/>
      <c r="M9" s="106"/>
      <c r="N9" s="200" t="s">
        <v>127</v>
      </c>
      <c r="O9" s="200"/>
      <c r="P9" s="200"/>
      <c r="Q9" s="200"/>
      <c r="R9" s="7"/>
      <c r="S9" s="126"/>
      <c r="T9" s="142"/>
      <c r="U9" s="7"/>
      <c r="V9" s="126"/>
      <c r="W9" s="127"/>
    </row>
    <row r="10" spans="1:23" ht="19.5" customHeight="1" x14ac:dyDescent="0.2">
      <c r="A10" s="198" t="s">
        <v>151</v>
      </c>
      <c r="B10" s="198"/>
      <c r="C10" s="125" t="s">
        <v>375</v>
      </c>
      <c r="D10" s="125"/>
      <c r="E10" s="125"/>
      <c r="F10" s="125"/>
      <c r="G10" s="125"/>
      <c r="H10" s="125"/>
      <c r="I10" s="3"/>
      <c r="J10" s="3"/>
      <c r="K10" s="3"/>
      <c r="L10" s="3"/>
      <c r="M10" s="9"/>
      <c r="N10" s="202" t="s">
        <v>128</v>
      </c>
      <c r="O10" s="202"/>
      <c r="P10" s="202"/>
      <c r="Q10" s="202"/>
      <c r="R10" s="7"/>
      <c r="S10" s="126"/>
      <c r="T10" s="142"/>
      <c r="U10" s="7"/>
      <c r="V10" s="126"/>
      <c r="W10" s="127"/>
    </row>
    <row r="11" spans="1:23" x14ac:dyDescent="0.2">
      <c r="A11" s="187" t="s">
        <v>1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9"/>
      <c r="N11" s="203" t="s">
        <v>129</v>
      </c>
      <c r="O11" s="203"/>
      <c r="P11" s="203"/>
      <c r="Q11" s="203"/>
      <c r="R11" s="7"/>
      <c r="S11" s="126"/>
      <c r="T11" s="142"/>
      <c r="U11" s="7"/>
      <c r="V11" s="126"/>
      <c r="W11" s="127"/>
    </row>
    <row r="12" spans="1:23" ht="20.100000000000001" customHeight="1" x14ac:dyDescent="0.2">
      <c r="A12" s="194" t="s">
        <v>2</v>
      </c>
      <c r="B12" s="195" t="s">
        <v>36</v>
      </c>
      <c r="C12" s="195"/>
      <c r="D12" s="195"/>
      <c r="E12" s="195"/>
      <c r="F12" s="195" t="s">
        <v>5</v>
      </c>
      <c r="G12" s="195"/>
      <c r="H12" s="137" t="s">
        <v>34</v>
      </c>
      <c r="I12" s="149"/>
      <c r="J12" s="149"/>
      <c r="K12" s="149"/>
      <c r="L12" s="149"/>
      <c r="N12" s="1"/>
      <c r="O12" s="1"/>
      <c r="P12" s="1"/>
      <c r="Q12" s="1"/>
    </row>
    <row r="13" spans="1:23" ht="20.100000000000001" customHeight="1" x14ac:dyDescent="0.2">
      <c r="A13" s="194"/>
      <c r="B13" s="195" t="s">
        <v>3</v>
      </c>
      <c r="C13" s="195"/>
      <c r="D13" s="195" t="s">
        <v>4</v>
      </c>
      <c r="E13" s="195"/>
      <c r="F13" s="195"/>
      <c r="G13" s="195"/>
      <c r="H13" s="140" t="s">
        <v>35</v>
      </c>
      <c r="I13" s="148"/>
      <c r="J13" s="148"/>
      <c r="K13" s="148"/>
      <c r="L13" s="148"/>
    </row>
    <row r="14" spans="1:23" ht="20.100000000000001" customHeight="1" x14ac:dyDescent="0.2">
      <c r="A14" s="5" t="s">
        <v>6</v>
      </c>
      <c r="B14" s="7"/>
      <c r="C14" s="5"/>
      <c r="D14" s="143"/>
      <c r="E14" s="143"/>
      <c r="F14" s="196" t="str">
        <f t="shared" ref="F14:F40" si="0">IF(OR(B14="",D14=""),"",IF(ISERROR(D14/B14),IF(D14=0,0,""),D14/B14))</f>
        <v/>
      </c>
      <c r="G14" s="196"/>
      <c r="H14" s="143"/>
      <c r="I14" s="143"/>
      <c r="J14" s="143"/>
      <c r="K14" s="143"/>
      <c r="L14" s="143"/>
      <c r="M14" s="194" t="s">
        <v>115</v>
      </c>
      <c r="N14" s="195" t="s">
        <v>116</v>
      </c>
      <c r="O14" s="195"/>
      <c r="P14" s="195"/>
      <c r="Q14" s="195"/>
      <c r="R14" s="195" t="s">
        <v>117</v>
      </c>
      <c r="S14" s="195"/>
      <c r="T14" s="195"/>
      <c r="U14" s="195" t="s">
        <v>130</v>
      </c>
      <c r="V14" s="195" t="s">
        <v>69</v>
      </c>
      <c r="W14" s="144" t="s">
        <v>131</v>
      </c>
    </row>
    <row r="15" spans="1:23" ht="20.100000000000001" customHeight="1" x14ac:dyDescent="0.2">
      <c r="A15" s="5" t="s">
        <v>7</v>
      </c>
      <c r="B15" s="5"/>
      <c r="C15" s="5"/>
      <c r="D15" s="195"/>
      <c r="E15" s="195"/>
      <c r="F15" s="196" t="str">
        <f t="shared" si="0"/>
        <v/>
      </c>
      <c r="G15" s="196"/>
      <c r="H15" s="143"/>
      <c r="I15" s="143"/>
      <c r="J15" s="143"/>
      <c r="K15" s="143"/>
      <c r="L15" s="143"/>
      <c r="M15" s="194"/>
      <c r="N15" s="195"/>
      <c r="O15" s="195"/>
      <c r="P15" s="195"/>
      <c r="Q15" s="195"/>
      <c r="R15" s="204" t="s">
        <v>130</v>
      </c>
      <c r="S15" s="195" t="s">
        <v>69</v>
      </c>
      <c r="T15" s="195" t="s">
        <v>131</v>
      </c>
      <c r="U15" s="195"/>
      <c r="V15" s="195"/>
      <c r="W15" s="144"/>
    </row>
    <row r="16" spans="1:23" ht="20.100000000000001" customHeight="1" x14ac:dyDescent="0.2">
      <c r="A16" s="5" t="s">
        <v>8</v>
      </c>
      <c r="B16" s="21">
        <f>'Ячейка 16'!D19+'Ячейка 14 '!D19</f>
        <v>111.59999999981665</v>
      </c>
      <c r="C16" s="21"/>
      <c r="D16" s="197">
        <f>'Ячейка 16'!H19+'Ячейка 14 '!H19</f>
        <v>100.79999999925349</v>
      </c>
      <c r="E16" s="197"/>
      <c r="F16" s="196">
        <f t="shared" si="0"/>
        <v>0.90322580644640771</v>
      </c>
      <c r="G16" s="196"/>
      <c r="H16" s="143"/>
      <c r="I16" s="143"/>
      <c r="J16" s="143"/>
      <c r="K16" s="143"/>
      <c r="L16" s="143"/>
      <c r="M16" s="194"/>
      <c r="N16" s="195"/>
      <c r="O16" s="195"/>
      <c r="P16" s="195"/>
      <c r="Q16" s="195"/>
      <c r="R16" s="204"/>
      <c r="S16" s="195"/>
      <c r="T16" s="195"/>
      <c r="U16" s="195"/>
      <c r="V16" s="195"/>
      <c r="W16" s="144"/>
    </row>
    <row r="17" spans="1:23" ht="20.100000000000001" customHeight="1" x14ac:dyDescent="0.2">
      <c r="A17" s="5" t="s">
        <v>9</v>
      </c>
      <c r="B17" s="21">
        <f>'Ячейка 16'!D20+'Ячейка 14 '!D20</f>
        <v>108.00000000235741</v>
      </c>
      <c r="C17" s="21"/>
      <c r="D17" s="197">
        <f>'Ячейка 16'!H20+'Ячейка 14 '!H20</f>
        <v>100.80000000089058</v>
      </c>
      <c r="E17" s="197"/>
      <c r="F17" s="196">
        <f t="shared" si="0"/>
        <v>0.93333333332120672</v>
      </c>
      <c r="G17" s="196"/>
      <c r="H17" s="143"/>
      <c r="I17" s="143"/>
      <c r="J17" s="143"/>
      <c r="K17" s="143"/>
      <c r="L17" s="143"/>
      <c r="M17" s="194"/>
      <c r="N17" s="195"/>
      <c r="O17" s="195"/>
      <c r="P17" s="195"/>
      <c r="Q17" s="195"/>
      <c r="R17" s="204"/>
      <c r="S17" s="195"/>
      <c r="T17" s="195"/>
      <c r="U17" s="195"/>
      <c r="V17" s="195"/>
      <c r="W17" s="144"/>
    </row>
    <row r="18" spans="1:23" ht="20.100000000000001" customHeight="1" x14ac:dyDescent="0.2">
      <c r="A18" s="5" t="s">
        <v>10</v>
      </c>
      <c r="B18" s="21">
        <f>'Ячейка 16'!D21+'Ячейка 14 '!D21</f>
        <v>100.7999999976164</v>
      </c>
      <c r="C18" s="21"/>
      <c r="D18" s="197">
        <f>'Ячейка 16'!H21+'Ячейка 14 '!H21</f>
        <v>97.200000000157161</v>
      </c>
      <c r="E18" s="197"/>
      <c r="F18" s="196">
        <f t="shared" si="0"/>
        <v>0.9642857143100757</v>
      </c>
      <c r="G18" s="196"/>
      <c r="H18" s="143"/>
      <c r="I18" s="143"/>
      <c r="J18" s="143"/>
      <c r="K18" s="143"/>
      <c r="L18" s="143"/>
      <c r="M18" s="194"/>
      <c r="N18" s="195"/>
      <c r="O18" s="195"/>
      <c r="P18" s="195"/>
      <c r="Q18" s="195"/>
      <c r="R18" s="204"/>
      <c r="S18" s="195"/>
      <c r="T18" s="195"/>
      <c r="U18" s="195"/>
      <c r="V18" s="195"/>
      <c r="W18" s="144"/>
    </row>
    <row r="19" spans="1:23" ht="20.100000000000001" customHeight="1" x14ac:dyDescent="0.2">
      <c r="A19" s="5" t="s">
        <v>11</v>
      </c>
      <c r="B19" s="21">
        <f>'Ячейка 16'!D22+'Ячейка 14 '!D22</f>
        <v>97.200000000157161</v>
      </c>
      <c r="C19" s="21"/>
      <c r="D19" s="197">
        <f>'Ячейка 16'!H22+'Ячейка 14 '!H22</f>
        <v>97.200000000157161</v>
      </c>
      <c r="E19" s="197"/>
      <c r="F19" s="196">
        <f t="shared" si="0"/>
        <v>1</v>
      </c>
      <c r="G19" s="196"/>
      <c r="H19" s="143"/>
      <c r="I19" s="143"/>
      <c r="J19" s="143"/>
      <c r="K19" s="143"/>
      <c r="L19" s="143"/>
      <c r="M19" s="9"/>
      <c r="N19" s="199" t="s">
        <v>132</v>
      </c>
      <c r="O19" s="199"/>
      <c r="P19" s="199"/>
      <c r="Q19" s="199"/>
      <c r="R19" s="7"/>
      <c r="S19" s="7"/>
      <c r="T19" s="7"/>
      <c r="U19" s="7"/>
      <c r="V19" s="7"/>
      <c r="W19" s="8"/>
    </row>
    <row r="20" spans="1:23" ht="20.100000000000001" customHeight="1" x14ac:dyDescent="0.2">
      <c r="A20" s="5" t="s">
        <v>12</v>
      </c>
      <c r="B20" s="21">
        <f>'Ячейка 16'!D23+'Ячейка 14 '!D23</f>
        <v>90.000000001964509</v>
      </c>
      <c r="C20" s="21"/>
      <c r="D20" s="197">
        <f>'Ячейка 16'!H23+'Ячейка 14 '!H23</f>
        <v>90.000000000327418</v>
      </c>
      <c r="E20" s="197"/>
      <c r="F20" s="196">
        <f t="shared" si="0"/>
        <v>0.99999999998181011</v>
      </c>
      <c r="G20" s="196"/>
      <c r="H20" s="143"/>
      <c r="I20" s="143"/>
      <c r="J20" s="143"/>
      <c r="K20" s="143"/>
      <c r="L20" s="143"/>
      <c r="M20" s="9"/>
      <c r="N20" s="200" t="s">
        <v>133</v>
      </c>
      <c r="O20" s="200"/>
      <c r="P20" s="200"/>
      <c r="Q20" s="200"/>
      <c r="R20" s="7"/>
      <c r="S20" s="7"/>
      <c r="T20" s="7"/>
      <c r="U20" s="7"/>
      <c r="V20" s="7"/>
      <c r="W20" s="8"/>
    </row>
    <row r="21" spans="1:23" ht="20.100000000000001" customHeight="1" x14ac:dyDescent="0.2">
      <c r="A21" s="5" t="s">
        <v>13</v>
      </c>
      <c r="B21" s="21">
        <f>'Ячейка 16'!D24+'Ячейка 14 '!D24</f>
        <v>100.80000000089058</v>
      </c>
      <c r="C21" s="21"/>
      <c r="D21" s="197">
        <f>'Ячейка 16'!H24+'Ячейка 14 '!H24</f>
        <v>86.399999999594002</v>
      </c>
      <c r="E21" s="197"/>
      <c r="F21" s="196">
        <f t="shared" si="0"/>
        <v>0.85714285713125649</v>
      </c>
      <c r="G21" s="196"/>
      <c r="H21" s="143"/>
      <c r="I21" s="143"/>
      <c r="J21" s="143"/>
      <c r="K21" s="143"/>
      <c r="L21" s="143"/>
      <c r="M21" s="9"/>
      <c r="N21" s="201" t="s">
        <v>134</v>
      </c>
      <c r="O21" s="201"/>
      <c r="P21" s="201"/>
      <c r="Q21" s="201"/>
      <c r="R21" s="7"/>
      <c r="S21" s="7"/>
      <c r="T21" s="7"/>
      <c r="U21" s="7"/>
      <c r="V21" s="7"/>
      <c r="W21" s="8"/>
    </row>
    <row r="22" spans="1:23" ht="20.100000000000001" customHeight="1" x14ac:dyDescent="0.2">
      <c r="A22" s="5" t="s">
        <v>14</v>
      </c>
      <c r="B22" s="21">
        <f>'Ячейка 16'!D25+'Ячейка 14 '!D25</f>
        <v>100.7999999976164</v>
      </c>
      <c r="C22" s="21"/>
      <c r="D22" s="197">
        <f>'Ячейка 16'!H25+'Ячейка 14 '!H25</f>
        <v>75.599999999030842</v>
      </c>
      <c r="E22" s="197"/>
      <c r="F22" s="196">
        <f t="shared" si="0"/>
        <v>0.7500000000081205</v>
      </c>
      <c r="G22" s="196"/>
      <c r="H22" s="143"/>
      <c r="I22" s="143"/>
      <c r="J22" s="143"/>
      <c r="K22" s="143"/>
      <c r="L22" s="143"/>
    </row>
    <row r="23" spans="1:23" ht="20.100000000000001" customHeight="1" x14ac:dyDescent="0.2">
      <c r="A23" s="5" t="s">
        <v>15</v>
      </c>
      <c r="B23" s="21">
        <f>'Ячейка 16'!D26+'Ячейка 14 '!D26</f>
        <v>93.599999999423744</v>
      </c>
      <c r="C23" s="21"/>
      <c r="D23" s="197">
        <f>'Ячейка 16'!H26+'Ячейка 14 '!H26</f>
        <v>75.600000000667933</v>
      </c>
      <c r="E23" s="197"/>
      <c r="F23" s="196">
        <f t="shared" si="0"/>
        <v>0.80769230770441636</v>
      </c>
      <c r="G23" s="196"/>
      <c r="H23" s="143"/>
      <c r="I23" s="143"/>
      <c r="J23" s="143"/>
      <c r="K23" s="143"/>
      <c r="L23" s="143"/>
    </row>
    <row r="24" spans="1:23" ht="20.100000000000001" customHeight="1" x14ac:dyDescent="0.2">
      <c r="A24" s="5" t="s">
        <v>16</v>
      </c>
      <c r="B24" s="21">
        <f>'Ячейка 16'!D27+'Ячейка 14 '!D27</f>
        <v>90.000000001964509</v>
      </c>
      <c r="C24" s="21"/>
      <c r="D24" s="197">
        <f>'Ячейка 16'!H27+'Ячейка 14 '!H27</f>
        <v>64.800000000104774</v>
      </c>
      <c r="E24" s="197"/>
      <c r="F24" s="196">
        <f t="shared" si="0"/>
        <v>0.71999999998544806</v>
      </c>
      <c r="G24" s="196"/>
      <c r="H24" s="143"/>
      <c r="I24" s="143"/>
      <c r="J24" s="143"/>
      <c r="K24" s="143"/>
      <c r="L24" s="143"/>
      <c r="N24" s="134" t="s">
        <v>135</v>
      </c>
      <c r="O24" s="134"/>
      <c r="P24" s="134"/>
      <c r="Q24" s="134"/>
      <c r="R24" s="134"/>
      <c r="S24" s="134"/>
      <c r="T24" s="134"/>
      <c r="U24" s="134"/>
      <c r="V24" s="134"/>
    </row>
    <row r="25" spans="1:23" ht="20.100000000000001" customHeight="1" x14ac:dyDescent="0.2">
      <c r="A25" s="5" t="s">
        <v>17</v>
      </c>
      <c r="B25" s="21">
        <f>'Ячейка 16'!D28+'Ячейка 14 '!D28</f>
        <v>93.599999999423744</v>
      </c>
      <c r="C25" s="21"/>
      <c r="D25" s="197">
        <f>'Ячейка 16'!H28+'Ячейка 14 '!H28</f>
        <v>61.199999999371357</v>
      </c>
      <c r="E25" s="197"/>
      <c r="F25" s="196">
        <f t="shared" si="0"/>
        <v>0.65384615384346301</v>
      </c>
      <c r="G25" s="196"/>
      <c r="H25" s="143"/>
      <c r="I25" s="143"/>
      <c r="J25" s="143"/>
      <c r="K25" s="143"/>
      <c r="L25" s="143"/>
      <c r="N25" s="17" t="s">
        <v>136</v>
      </c>
      <c r="O25" s="134" t="s">
        <v>137</v>
      </c>
      <c r="P25" s="134"/>
      <c r="Q25" s="134"/>
      <c r="R25" s="134"/>
      <c r="S25" s="134"/>
      <c r="T25" s="134"/>
      <c r="U25" s="134"/>
      <c r="V25" s="134"/>
    </row>
    <row r="26" spans="1:23" ht="20.100000000000001" customHeight="1" x14ac:dyDescent="0.2">
      <c r="A26" s="5" t="s">
        <v>18</v>
      </c>
      <c r="B26" s="21">
        <f>'Ячейка 16'!D29+'Ячейка 14 '!D29</f>
        <v>97.200000000157161</v>
      </c>
      <c r="C26" s="21"/>
      <c r="D26" s="197">
        <f>'Ячейка 16'!H29+'Ячейка 14 '!H29</f>
        <v>61.200000001008448</v>
      </c>
      <c r="E26" s="197"/>
      <c r="F26" s="196">
        <f t="shared" si="0"/>
        <v>0.62962962963898661</v>
      </c>
      <c r="G26" s="196"/>
      <c r="H26" s="143"/>
      <c r="I26" s="143"/>
      <c r="J26" s="143"/>
      <c r="K26" s="143"/>
      <c r="L26" s="143"/>
      <c r="N26" s="17" t="s">
        <v>138</v>
      </c>
      <c r="O26" s="134" t="s">
        <v>188</v>
      </c>
      <c r="P26" s="134"/>
      <c r="Q26" s="134"/>
      <c r="R26" s="134"/>
      <c r="S26" s="134"/>
      <c r="T26" s="134"/>
      <c r="U26" s="134"/>
      <c r="V26" s="134"/>
    </row>
    <row r="27" spans="1:23" ht="20.100000000000001" customHeight="1" x14ac:dyDescent="0.2">
      <c r="A27" s="5" t="s">
        <v>19</v>
      </c>
      <c r="B27" s="21">
        <f>'Ячейка 16'!D30+'Ячейка 14 '!D30</f>
        <v>97.200000000157161</v>
      </c>
      <c r="C27" s="21"/>
      <c r="D27" s="197">
        <f>'Ячейка 16'!H30+'Ячейка 14 '!H30</f>
        <v>61.199999999371357</v>
      </c>
      <c r="E27" s="197"/>
      <c r="F27" s="196">
        <f t="shared" si="0"/>
        <v>0.62962962962214408</v>
      </c>
      <c r="G27" s="196"/>
      <c r="H27" s="143"/>
      <c r="I27" s="143"/>
      <c r="J27" s="143"/>
      <c r="K27" s="143"/>
      <c r="L27" s="143"/>
      <c r="N27" s="17" t="s">
        <v>139</v>
      </c>
      <c r="O27" s="134" t="s">
        <v>140</v>
      </c>
      <c r="P27" s="134"/>
      <c r="Q27" s="134"/>
      <c r="R27" s="134"/>
      <c r="S27" s="134"/>
      <c r="T27" s="134"/>
      <c r="U27" s="134"/>
      <c r="V27" s="134"/>
    </row>
    <row r="28" spans="1:23" ht="20.100000000000001" customHeight="1" x14ac:dyDescent="0.2">
      <c r="A28" s="5" t="s">
        <v>20</v>
      </c>
      <c r="B28" s="21">
        <f>'Ячейка 16'!D31+'Ячейка 14 '!D31</f>
        <v>93.599999999423744</v>
      </c>
      <c r="C28" s="21"/>
      <c r="D28" s="197">
        <f>'Ячейка 16'!H31+'Ячейка 14 '!H31</f>
        <v>64.800000000104774</v>
      </c>
      <c r="E28" s="197"/>
      <c r="F28" s="196">
        <f t="shared" si="0"/>
        <v>0.69230769231307399</v>
      </c>
      <c r="G28" s="196"/>
      <c r="H28" s="143"/>
      <c r="I28" s="143"/>
      <c r="J28" s="143"/>
      <c r="K28" s="143"/>
      <c r="L28" s="143"/>
      <c r="N28" s="17"/>
      <c r="O28" s="134" t="s">
        <v>141</v>
      </c>
      <c r="P28" s="134"/>
      <c r="Q28" s="134"/>
      <c r="R28" s="134"/>
      <c r="S28" s="134"/>
      <c r="T28" s="134"/>
      <c r="U28" s="134"/>
      <c r="V28" s="134"/>
    </row>
    <row r="29" spans="1:23" ht="20.100000000000001" customHeight="1" x14ac:dyDescent="0.2">
      <c r="A29" s="5" t="s">
        <v>21</v>
      </c>
      <c r="B29" s="21">
        <f>'Ячейка 16'!D32+'Ячейка 14 '!D32</f>
        <v>89.999999998690328</v>
      </c>
      <c r="C29" s="21"/>
      <c r="D29" s="197">
        <f>'Ячейка 16'!H32+'Ячейка 14 '!H32</f>
        <v>64.800000000104774</v>
      </c>
      <c r="E29" s="197"/>
      <c r="F29" s="196">
        <f t="shared" si="0"/>
        <v>0.72000000001164155</v>
      </c>
      <c r="G29" s="196"/>
      <c r="H29" s="143"/>
      <c r="I29" s="143"/>
      <c r="J29" s="143"/>
      <c r="K29" s="143"/>
      <c r="L29" s="143"/>
      <c r="N29" s="17"/>
      <c r="O29" s="134" t="s">
        <v>142</v>
      </c>
      <c r="P29" s="134"/>
      <c r="Q29" s="134"/>
      <c r="R29" s="134"/>
      <c r="S29" s="134"/>
      <c r="T29" s="134"/>
      <c r="U29" s="134"/>
      <c r="V29" s="134"/>
    </row>
    <row r="30" spans="1:23" ht="20.100000000000001" customHeight="1" x14ac:dyDescent="0.2">
      <c r="A30" s="5" t="s">
        <v>22</v>
      </c>
      <c r="B30" s="21">
        <f>'Ячейка 16'!D33+'Ячейка 14 '!D33</f>
        <v>90.000000001964509</v>
      </c>
      <c r="C30" s="21"/>
      <c r="D30" s="197">
        <f>'Ячейка 16'!H33+'Ячейка 14 '!H33</f>
        <v>61.199999999371357</v>
      </c>
      <c r="E30" s="197"/>
      <c r="F30" s="196">
        <f t="shared" si="0"/>
        <v>0.67999999997817218</v>
      </c>
      <c r="G30" s="196"/>
      <c r="H30" s="143"/>
      <c r="I30" s="143"/>
      <c r="J30" s="143"/>
      <c r="K30" s="143"/>
      <c r="L30" s="143"/>
      <c r="N30" s="17" t="s">
        <v>143</v>
      </c>
      <c r="O30" s="134" t="s">
        <v>144</v>
      </c>
      <c r="P30" s="134"/>
      <c r="Q30" s="134"/>
      <c r="R30" s="134"/>
      <c r="S30" s="134"/>
      <c r="T30" s="134"/>
      <c r="U30" s="134"/>
      <c r="V30" s="134"/>
    </row>
    <row r="31" spans="1:23" ht="20.100000000000001" customHeight="1" x14ac:dyDescent="0.2">
      <c r="A31" s="5" t="s">
        <v>23</v>
      </c>
      <c r="B31" s="21">
        <f>'Ячейка 16'!D34+'Ячейка 14 '!D34</f>
        <v>100.80000000089058</v>
      </c>
      <c r="C31" s="21"/>
      <c r="D31" s="197">
        <f>'Ячейка 16'!H34+'Ячейка 14 '!H34</f>
        <v>64.800000000104774</v>
      </c>
      <c r="E31" s="197"/>
      <c r="F31" s="196">
        <f t="shared" si="0"/>
        <v>0.64285714285250262</v>
      </c>
      <c r="G31" s="196"/>
      <c r="H31" s="143"/>
      <c r="I31" s="143"/>
      <c r="J31" s="143"/>
      <c r="K31" s="143"/>
      <c r="L31" s="143"/>
      <c r="N31" s="17"/>
      <c r="O31" s="134" t="s">
        <v>145</v>
      </c>
      <c r="P31" s="134"/>
      <c r="Q31" s="134"/>
      <c r="R31" s="134"/>
      <c r="S31" s="134"/>
      <c r="T31" s="134"/>
      <c r="U31" s="134"/>
      <c r="V31" s="134"/>
    </row>
    <row r="32" spans="1:23" ht="20.100000000000001" customHeight="1" x14ac:dyDescent="0.2">
      <c r="A32" s="5" t="s">
        <v>24</v>
      </c>
      <c r="B32" s="21">
        <f>'Ячейка 16'!D35+'Ячейка 14 '!D35</f>
        <v>104.39999999834981</v>
      </c>
      <c r="C32" s="21"/>
      <c r="D32" s="197">
        <f>'Ячейка 16'!H35+'Ячейка 14 '!H35</f>
        <v>64.800000000104774</v>
      </c>
      <c r="E32" s="197"/>
      <c r="F32" s="196">
        <f t="shared" si="0"/>
        <v>0.62068965518322827</v>
      </c>
      <c r="G32" s="196"/>
      <c r="H32" s="143"/>
      <c r="I32" s="143"/>
      <c r="J32" s="143"/>
      <c r="K32" s="143"/>
      <c r="L32" s="143"/>
      <c r="N32" s="17" t="s">
        <v>146</v>
      </c>
      <c r="O32" s="134" t="s">
        <v>147</v>
      </c>
      <c r="P32" s="134"/>
      <c r="Q32" s="134"/>
      <c r="R32" s="134"/>
      <c r="S32" s="134"/>
      <c r="T32" s="134"/>
      <c r="U32" s="134"/>
      <c r="V32" s="134"/>
    </row>
    <row r="33" spans="1:24" ht="20.100000000000001" customHeight="1" x14ac:dyDescent="0.2">
      <c r="A33" s="5" t="s">
        <v>25</v>
      </c>
      <c r="B33" s="21">
        <f>'Ячейка 16'!D36+'Ячейка 14 '!D36</f>
        <v>97.200000000157161</v>
      </c>
      <c r="C33" s="21"/>
      <c r="D33" s="197">
        <f>'Ячейка 16'!H36+'Ячейка 14 '!H36</f>
        <v>68.40000000083819</v>
      </c>
      <c r="E33" s="197"/>
      <c r="F33" s="196">
        <f t="shared" si="0"/>
        <v>0.70370370371118929</v>
      </c>
      <c r="G33" s="196"/>
      <c r="H33" s="143"/>
      <c r="I33" s="143"/>
      <c r="J33" s="143"/>
      <c r="K33" s="143"/>
      <c r="L33" s="143"/>
      <c r="N33" s="17" t="s">
        <v>148</v>
      </c>
      <c r="O33" s="134" t="s">
        <v>149</v>
      </c>
      <c r="P33" s="134"/>
      <c r="Q33" s="134"/>
      <c r="R33" s="134"/>
      <c r="S33" s="134"/>
      <c r="T33" s="134"/>
      <c r="U33" s="134"/>
      <c r="V33" s="134"/>
    </row>
    <row r="34" spans="1:24" ht="20.100000000000001" customHeight="1" x14ac:dyDescent="0.2">
      <c r="A34" s="5" t="s">
        <v>26</v>
      </c>
      <c r="B34" s="21">
        <f>'Ячейка 16'!D37+'Ячейка 14 '!D37</f>
        <v>89.999999998690328</v>
      </c>
      <c r="C34" s="21"/>
      <c r="D34" s="197">
        <f>'Ячейка 16'!H37+'Ячейка 14 '!H37</f>
        <v>71.999999999934516</v>
      </c>
      <c r="E34" s="197"/>
      <c r="F34" s="196">
        <f t="shared" si="0"/>
        <v>0.80000000001091398</v>
      </c>
      <c r="G34" s="196"/>
      <c r="H34" s="143"/>
      <c r="I34" s="143"/>
      <c r="J34" s="143"/>
      <c r="K34" s="143"/>
      <c r="L34" s="143"/>
    </row>
    <row r="35" spans="1:24" ht="20.100000000000001" customHeight="1" x14ac:dyDescent="0.2">
      <c r="A35" s="5" t="s">
        <v>27</v>
      </c>
      <c r="B35" s="21">
        <f>'Ячейка 16'!D38+'Ячейка 14 '!D38</f>
        <v>93.600000002697925</v>
      </c>
      <c r="C35" s="21"/>
      <c r="D35" s="197">
        <f>'Ячейка 16'!H38+'Ячейка 14 '!H38</f>
        <v>75.599999999030842</v>
      </c>
      <c r="E35" s="197"/>
      <c r="F35" s="196">
        <f t="shared" si="0"/>
        <v>0.8076923076586725</v>
      </c>
      <c r="G35" s="196"/>
      <c r="H35" s="143"/>
      <c r="I35" s="143"/>
      <c r="J35" s="143"/>
      <c r="K35" s="143"/>
      <c r="L35" s="143"/>
    </row>
    <row r="36" spans="1:24" ht="20.100000000000001" customHeight="1" x14ac:dyDescent="0.2">
      <c r="A36" s="5" t="s">
        <v>28</v>
      </c>
      <c r="B36" s="21">
        <f>'Ячейка 16'!D39+'Ячейка 14 '!D39</f>
        <v>97.200000000157161</v>
      </c>
      <c r="C36" s="21"/>
      <c r="D36" s="197">
        <f>'Ячейка 16'!H39+'Ячейка 14 '!H39</f>
        <v>82.800000000497676</v>
      </c>
      <c r="E36" s="197"/>
      <c r="F36" s="196">
        <f t="shared" si="0"/>
        <v>0.85185185185559464</v>
      </c>
      <c r="G36" s="196"/>
      <c r="H36" s="143"/>
      <c r="I36" s="143"/>
      <c r="J36" s="143"/>
      <c r="K36" s="143"/>
      <c r="L36" s="143"/>
    </row>
    <row r="37" spans="1:24" ht="20.100000000000001" customHeight="1" x14ac:dyDescent="0.2">
      <c r="A37" s="5" t="s">
        <v>29</v>
      </c>
      <c r="B37" s="21">
        <f>'Ячейка 16'!D40+'Ячейка 14 '!D40</f>
        <v>122.39999999874271</v>
      </c>
      <c r="C37" s="21"/>
      <c r="D37" s="197">
        <f>'Ячейка 16'!H40+'Ячейка 14 '!H40</f>
        <v>97.200000000157161</v>
      </c>
      <c r="E37" s="197"/>
      <c r="F37" s="196">
        <f t="shared" si="0"/>
        <v>0.7941176470682646</v>
      </c>
      <c r="G37" s="196"/>
      <c r="H37" s="143"/>
      <c r="I37" s="143"/>
      <c r="J37" s="143"/>
      <c r="K37" s="143"/>
      <c r="L37" s="143"/>
    </row>
    <row r="38" spans="1:24" ht="20.100000000000001" customHeight="1" x14ac:dyDescent="0.2">
      <c r="A38" s="5" t="s">
        <v>30</v>
      </c>
      <c r="B38" s="21">
        <f>'Ячейка 16'!D41+'Ячейка 14 '!D41</f>
        <v>122.39999999874271</v>
      </c>
      <c r="C38" s="21"/>
      <c r="D38" s="197">
        <f>'Ячейка 16'!H41+'Ячейка 14 '!H41</f>
        <v>97.200000000157161</v>
      </c>
      <c r="E38" s="197"/>
      <c r="F38" s="196">
        <f t="shared" si="0"/>
        <v>0.7941176470682646</v>
      </c>
      <c r="G38" s="196"/>
      <c r="H38" s="143"/>
      <c r="I38" s="143"/>
      <c r="J38" s="143"/>
      <c r="K38" s="143"/>
      <c r="L38" s="143"/>
    </row>
    <row r="39" spans="1:24" ht="20.100000000000001" customHeight="1" x14ac:dyDescent="0.2">
      <c r="A39" s="5" t="s">
        <v>31</v>
      </c>
      <c r="B39" s="21">
        <f>'Ячейка 16'!D42+'Ячейка 14 '!D42</f>
        <v>108.00000000235741</v>
      </c>
      <c r="C39" s="21"/>
      <c r="D39" s="197">
        <f>'Ячейка 16'!H42+'Ячейка 14 '!H42</f>
        <v>104.3999999999869</v>
      </c>
      <c r="E39" s="197"/>
      <c r="F39" s="196">
        <f t="shared" si="0"/>
        <v>0.96666666664544509</v>
      </c>
      <c r="G39" s="196"/>
      <c r="H39" s="143"/>
      <c r="I39" s="143"/>
      <c r="J39" s="143"/>
      <c r="K39" s="143"/>
      <c r="L39" s="143"/>
      <c r="P39" s="91" t="s">
        <v>150</v>
      </c>
      <c r="Q39" s="91"/>
      <c r="R39" s="91"/>
      <c r="S39" s="90" t="s">
        <v>382</v>
      </c>
      <c r="T39" s="90"/>
      <c r="U39" s="90"/>
      <c r="V39" s="90"/>
      <c r="W39" s="90"/>
      <c r="X39" s="90"/>
    </row>
    <row r="40" spans="1:24" ht="20.100000000000001" customHeight="1" x14ac:dyDescent="0.2">
      <c r="A40" s="5" t="s">
        <v>32</v>
      </c>
      <c r="B40" s="21">
        <f>SUM(B15:B39)</f>
        <v>2390.4000000024098</v>
      </c>
      <c r="C40" s="21"/>
      <c r="D40" s="197">
        <f>SUM(D15:E39)</f>
        <v>1890.0000000003274</v>
      </c>
      <c r="E40" s="197"/>
      <c r="F40" s="196">
        <f t="shared" si="0"/>
        <v>0.79066265060174956</v>
      </c>
      <c r="G40" s="196"/>
      <c r="H40" s="143"/>
      <c r="I40" s="143"/>
      <c r="J40" s="143"/>
      <c r="K40" s="143"/>
      <c r="L40" s="143"/>
    </row>
    <row r="41" spans="1:24" ht="20.100000000000001" customHeight="1" x14ac:dyDescent="0.2">
      <c r="A41" s="5" t="s">
        <v>33</v>
      </c>
      <c r="B41" s="5"/>
      <c r="C41" s="5"/>
      <c r="D41" s="195"/>
      <c r="E41" s="195"/>
      <c r="F41" s="196"/>
      <c r="G41" s="196"/>
      <c r="H41" s="143"/>
      <c r="I41" s="143"/>
      <c r="J41" s="143"/>
      <c r="K41" s="143"/>
      <c r="L41" s="143"/>
    </row>
    <row r="42" spans="1:24" ht="20.100000000000001" customHeight="1" x14ac:dyDescent="0.2">
      <c r="A42" s="194" t="s">
        <v>2</v>
      </c>
      <c r="B42" s="144" t="s">
        <v>37</v>
      </c>
      <c r="C42" s="145"/>
      <c r="D42" s="194"/>
      <c r="E42" s="144" t="s">
        <v>40</v>
      </c>
      <c r="F42" s="145"/>
      <c r="G42" s="145"/>
      <c r="H42" s="145"/>
      <c r="I42" s="194"/>
      <c r="J42" s="137" t="s">
        <v>5</v>
      </c>
      <c r="K42" s="149"/>
      <c r="L42" s="149"/>
    </row>
    <row r="43" spans="1:24" ht="36" customHeight="1" x14ac:dyDescent="0.2">
      <c r="A43" s="194"/>
      <c r="B43" s="195" t="s">
        <v>38</v>
      </c>
      <c r="C43" s="195"/>
      <c r="D43" s="5" t="s">
        <v>39</v>
      </c>
      <c r="E43" s="144" t="s">
        <v>41</v>
      </c>
      <c r="F43" s="145"/>
      <c r="G43" s="194"/>
      <c r="H43" s="144" t="s">
        <v>42</v>
      </c>
      <c r="I43" s="194"/>
      <c r="J43" s="140"/>
      <c r="K43" s="148"/>
      <c r="L43" s="148"/>
    </row>
    <row r="44" spans="1:24" ht="20.100000000000001" customHeight="1" x14ac:dyDescent="0.2">
      <c r="A44" s="4" t="s">
        <v>153</v>
      </c>
      <c r="B44" s="191">
        <f>SUM(B24:B26)</f>
        <v>280.80000000154541</v>
      </c>
      <c r="C44" s="192"/>
      <c r="D44" s="21">
        <f>SUM(D24:E26)</f>
        <v>187.20000000048458</v>
      </c>
      <c r="E44" s="191">
        <f>B44/3</f>
        <v>93.600000000515138</v>
      </c>
      <c r="F44" s="193"/>
      <c r="G44" s="192"/>
      <c r="H44" s="191">
        <f>D44/3</f>
        <v>62.400000000161526</v>
      </c>
      <c r="I44" s="192"/>
      <c r="J44" s="188">
        <f>H44/E44</f>
        <v>0.6666666666647233</v>
      </c>
      <c r="K44" s="189"/>
      <c r="L44" s="189"/>
    </row>
    <row r="45" spans="1:24" ht="20.100000000000001" customHeight="1" x14ac:dyDescent="0.2">
      <c r="A45" s="4" t="s">
        <v>43</v>
      </c>
      <c r="B45" s="191">
        <f>SUM(B33:B36)</f>
        <v>378.00000000170257</v>
      </c>
      <c r="C45" s="192"/>
      <c r="D45" s="21">
        <f>SUM(D33:E36)</f>
        <v>298.80000000030122</v>
      </c>
      <c r="E45" s="191">
        <f>B45/4</f>
        <v>94.500000000425644</v>
      </c>
      <c r="F45" s="193"/>
      <c r="G45" s="192"/>
      <c r="H45" s="191">
        <f>D45/4</f>
        <v>74.700000000075306</v>
      </c>
      <c r="I45" s="192"/>
      <c r="J45" s="188">
        <f>H45/E45</f>
        <v>0.79047619047342699</v>
      </c>
      <c r="K45" s="189"/>
      <c r="L45" s="189"/>
    </row>
    <row r="46" spans="1:24" ht="20.100000000000001" customHeight="1" x14ac:dyDescent="0.2">
      <c r="A46" s="4" t="s">
        <v>44</v>
      </c>
      <c r="B46" s="191">
        <f>SUM(B16:B39)</f>
        <v>2390.4000000024098</v>
      </c>
      <c r="C46" s="192"/>
      <c r="D46" s="21">
        <f>SUM(D16:E39)</f>
        <v>1890.0000000003274</v>
      </c>
      <c r="E46" s="191">
        <f>B46/24</f>
        <v>99.600000000100408</v>
      </c>
      <c r="F46" s="193"/>
      <c r="G46" s="192"/>
      <c r="H46" s="191">
        <f>D46/24</f>
        <v>78.750000000013642</v>
      </c>
      <c r="I46" s="192"/>
      <c r="J46" s="188">
        <f>H46/E46</f>
        <v>0.79066265060174956</v>
      </c>
      <c r="K46" s="189"/>
      <c r="L46" s="189"/>
    </row>
    <row r="47" spans="1:24" ht="20.100000000000001" customHeight="1" x14ac:dyDescent="0.2"/>
    <row r="48" spans="1:24" ht="20.100000000000001" customHeight="1" x14ac:dyDescent="0.2"/>
    <row r="49" spans="3:9" ht="20.100000000000001" customHeight="1" x14ac:dyDescent="0.2"/>
    <row r="50" spans="3:9" ht="20.100000000000001" customHeight="1" x14ac:dyDescent="0.2">
      <c r="C50" s="128" t="s">
        <v>194</v>
      </c>
      <c r="D50" s="128"/>
      <c r="E50" s="128"/>
      <c r="F50" s="128"/>
      <c r="G50" s="128"/>
      <c r="H50" s="128"/>
      <c r="I50" s="128"/>
    </row>
    <row r="51" spans="3:9" ht="20.100000000000001" customHeight="1" x14ac:dyDescent="0.2"/>
  </sheetData>
  <mergeCells count="189">
    <mergeCell ref="V8:W8"/>
    <mergeCell ref="V9:W9"/>
    <mergeCell ref="V10:W10"/>
    <mergeCell ref="V11:W11"/>
    <mergeCell ref="V4:W4"/>
    <mergeCell ref="V5:W5"/>
    <mergeCell ref="V6:W6"/>
    <mergeCell ref="V7:W7"/>
    <mergeCell ref="S39:X39"/>
    <mergeCell ref="U14:U18"/>
    <mergeCell ref="V14:V18"/>
    <mergeCell ref="W14:W18"/>
    <mergeCell ref="O30:V30"/>
    <mergeCell ref="O31:V31"/>
    <mergeCell ref="O32:V32"/>
    <mergeCell ref="O33:V33"/>
    <mergeCell ref="P39:R39"/>
    <mergeCell ref="N24:V24"/>
    <mergeCell ref="O25:V25"/>
    <mergeCell ref="O26:V26"/>
    <mergeCell ref="O27:V27"/>
    <mergeCell ref="O28:V28"/>
    <mergeCell ref="O29:V29"/>
    <mergeCell ref="N7:Q7"/>
    <mergeCell ref="U1:W1"/>
    <mergeCell ref="R2:R3"/>
    <mergeCell ref="U2:U3"/>
    <mergeCell ref="S2:T2"/>
    <mergeCell ref="S3:T3"/>
    <mergeCell ref="V2:W2"/>
    <mergeCell ref="V3:W3"/>
    <mergeCell ref="F5:H6"/>
    <mergeCell ref="I5:L6"/>
    <mergeCell ref="F3:H4"/>
    <mergeCell ref="I3:L4"/>
    <mergeCell ref="F1:H2"/>
    <mergeCell ref="I1:L2"/>
    <mergeCell ref="S4:T4"/>
    <mergeCell ref="S5:T5"/>
    <mergeCell ref="S6:T6"/>
    <mergeCell ref="N4:Q4"/>
    <mergeCell ref="N5:Q5"/>
    <mergeCell ref="N6:Q6"/>
    <mergeCell ref="N8:Q8"/>
    <mergeCell ref="N9:Q9"/>
    <mergeCell ref="M1:M3"/>
    <mergeCell ref="N1:Q3"/>
    <mergeCell ref="R1:T1"/>
    <mergeCell ref="S8:T8"/>
    <mergeCell ref="S9:T9"/>
    <mergeCell ref="S7:T7"/>
    <mergeCell ref="N19:Q19"/>
    <mergeCell ref="I9:M9"/>
    <mergeCell ref="A7:L7"/>
    <mergeCell ref="F12:G13"/>
    <mergeCell ref="H12:L12"/>
    <mergeCell ref="F9:H9"/>
    <mergeCell ref="A9:E9"/>
    <mergeCell ref="A8:L8"/>
    <mergeCell ref="F14:G14"/>
    <mergeCell ref="F15:G15"/>
    <mergeCell ref="F16:G16"/>
    <mergeCell ref="F17:G17"/>
    <mergeCell ref="H14:L14"/>
    <mergeCell ref="H15:L15"/>
    <mergeCell ref="H16:L16"/>
    <mergeCell ref="H17:L17"/>
    <mergeCell ref="N10:Q10"/>
    <mergeCell ref="N11:Q11"/>
    <mergeCell ref="M14:M18"/>
    <mergeCell ref="N14:Q18"/>
    <mergeCell ref="R14:T14"/>
    <mergeCell ref="T15:T18"/>
    <mergeCell ref="S15:S18"/>
    <mergeCell ref="R15:R18"/>
    <mergeCell ref="S10:T10"/>
    <mergeCell ref="S11:T11"/>
    <mergeCell ref="D36:E36"/>
    <mergeCell ref="D38:E38"/>
    <mergeCell ref="D39:E39"/>
    <mergeCell ref="D37:E37"/>
    <mergeCell ref="D29:E29"/>
    <mergeCell ref="F21:G21"/>
    <mergeCell ref="D21:E21"/>
    <mergeCell ref="N20:Q20"/>
    <mergeCell ref="N21:Q21"/>
    <mergeCell ref="D14:E14"/>
    <mergeCell ref="D15:E15"/>
    <mergeCell ref="D16:E16"/>
    <mergeCell ref="D17:E17"/>
    <mergeCell ref="D18:E18"/>
    <mergeCell ref="D19:E19"/>
    <mergeCell ref="D20:E20"/>
    <mergeCell ref="C50:I50"/>
    <mergeCell ref="A10:B10"/>
    <mergeCell ref="C10:H10"/>
    <mergeCell ref="A11:L11"/>
    <mergeCell ref="H13:L13"/>
    <mergeCell ref="A12:A13"/>
    <mergeCell ref="B13:C13"/>
    <mergeCell ref="D13:E13"/>
    <mergeCell ref="B12:E12"/>
    <mergeCell ref="A42:A43"/>
    <mergeCell ref="B43:C43"/>
    <mergeCell ref="D27:E27"/>
    <mergeCell ref="D28:E28"/>
    <mergeCell ref="D40:E40"/>
    <mergeCell ref="D33:E33"/>
    <mergeCell ref="D34:E34"/>
    <mergeCell ref="D35:E35"/>
    <mergeCell ref="D22:E22"/>
    <mergeCell ref="F27:G27"/>
    <mergeCell ref="F28:G28"/>
    <mergeCell ref="F22:G22"/>
    <mergeCell ref="F18:G18"/>
    <mergeCell ref="F19:G19"/>
    <mergeCell ref="F20:G20"/>
    <mergeCell ref="F34:G34"/>
    <mergeCell ref="D30:E30"/>
    <mergeCell ref="D31:E31"/>
    <mergeCell ref="D32:E32"/>
    <mergeCell ref="D23:E23"/>
    <mergeCell ref="D24:E24"/>
    <mergeCell ref="F23:G23"/>
    <mergeCell ref="F24:G24"/>
    <mergeCell ref="F25:G25"/>
    <mergeCell ref="F26:G26"/>
    <mergeCell ref="F33:G33"/>
    <mergeCell ref="D25:E25"/>
    <mergeCell ref="D26:E26"/>
    <mergeCell ref="F35:G35"/>
    <mergeCell ref="F36:G36"/>
    <mergeCell ref="F37:G37"/>
    <mergeCell ref="F38:G38"/>
    <mergeCell ref="F39:G39"/>
    <mergeCell ref="H23:L23"/>
    <mergeCell ref="H24:L24"/>
    <mergeCell ref="H25:L25"/>
    <mergeCell ref="H26:L26"/>
    <mergeCell ref="H27:L27"/>
    <mergeCell ref="H28:L28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6:I46"/>
    <mergeCell ref="E42:I42"/>
    <mergeCell ref="E43:G43"/>
    <mergeCell ref="H43:I43"/>
    <mergeCell ref="E44:G44"/>
    <mergeCell ref="H44:I44"/>
    <mergeCell ref="H41:L41"/>
    <mergeCell ref="B42:D42"/>
    <mergeCell ref="B44:C44"/>
    <mergeCell ref="H18:L18"/>
    <mergeCell ref="H19:L19"/>
    <mergeCell ref="H20:L20"/>
    <mergeCell ref="H21:L21"/>
    <mergeCell ref="H22:L22"/>
    <mergeCell ref="B45:C45"/>
    <mergeCell ref="J44:L44"/>
    <mergeCell ref="J45:L45"/>
    <mergeCell ref="D41:E41"/>
    <mergeCell ref="E45:G45"/>
    <mergeCell ref="F40:G40"/>
    <mergeCell ref="F29:G29"/>
    <mergeCell ref="F30:G30"/>
    <mergeCell ref="F31:G31"/>
    <mergeCell ref="F32:G32"/>
    <mergeCell ref="H45:I45"/>
    <mergeCell ref="F41:G41"/>
    <mergeCell ref="H35:L35"/>
    <mergeCell ref="H36:L36"/>
    <mergeCell ref="H37:L37"/>
    <mergeCell ref="H38:L38"/>
    <mergeCell ref="H39:L39"/>
    <mergeCell ref="H40:L40"/>
    <mergeCell ref="H29:L29"/>
    <mergeCell ref="H30:L30"/>
    <mergeCell ref="H31:L31"/>
    <mergeCell ref="H32:L32"/>
    <mergeCell ref="H33:L33"/>
    <mergeCell ref="H34:L34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4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X51"/>
  <sheetViews>
    <sheetView view="pageBreakPreview" topLeftCell="A13" zoomScale="75" zoomScaleNormal="100" workbookViewId="0">
      <selection activeCell="S39" sqref="S39:X39"/>
    </sheetView>
  </sheetViews>
  <sheetFormatPr defaultRowHeight="18.75" x14ac:dyDescent="0.2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85546875" style="2" customWidth="1"/>
    <col min="20" max="20" width="14" style="2" customWidth="1"/>
    <col min="21" max="21" width="12.42578125" style="2" customWidth="1"/>
    <col min="22" max="22" width="13.140625" style="2" customWidth="1"/>
    <col min="23" max="23" width="13.28515625" style="2" customWidth="1"/>
    <col min="24" max="28" width="10.28515625" style="2" customWidth="1"/>
    <col min="29" max="16384" width="9.140625" style="2"/>
  </cols>
  <sheetData>
    <row r="1" spans="1:23" ht="26.25" x14ac:dyDescent="0.2">
      <c r="A1" s="103" t="s">
        <v>161</v>
      </c>
      <c r="B1" s="103"/>
      <c r="C1" s="103"/>
      <c r="D1" s="103"/>
      <c r="E1" s="103"/>
      <c r="F1" s="107" t="s">
        <v>154</v>
      </c>
      <c r="G1" s="107"/>
      <c r="H1" s="107"/>
      <c r="I1" s="103" t="s">
        <v>163</v>
      </c>
      <c r="J1" s="103"/>
      <c r="K1" s="103"/>
      <c r="L1" s="103"/>
      <c r="M1" s="141" t="s">
        <v>115</v>
      </c>
      <c r="N1" s="135" t="s">
        <v>116</v>
      </c>
      <c r="O1" s="135"/>
      <c r="P1" s="135"/>
      <c r="Q1" s="135"/>
      <c r="R1" s="195" t="s">
        <v>117</v>
      </c>
      <c r="S1" s="195"/>
      <c r="T1" s="195"/>
      <c r="U1" s="195" t="s">
        <v>118</v>
      </c>
      <c r="V1" s="195"/>
      <c r="W1" s="144"/>
    </row>
    <row r="2" spans="1:23" ht="18.75" customHeight="1" x14ac:dyDescent="0.2">
      <c r="A2" s="105" t="s">
        <v>45</v>
      </c>
      <c r="B2" s="105"/>
      <c r="C2" s="105"/>
      <c r="D2" s="105"/>
      <c r="E2" s="105"/>
      <c r="F2" s="107"/>
      <c r="G2" s="107"/>
      <c r="H2" s="107"/>
      <c r="I2" s="103"/>
      <c r="J2" s="103"/>
      <c r="K2" s="103"/>
      <c r="L2" s="103"/>
      <c r="M2" s="132"/>
      <c r="N2" s="136"/>
      <c r="O2" s="136"/>
      <c r="P2" s="136"/>
      <c r="Q2" s="136"/>
      <c r="R2" s="136" t="s">
        <v>119</v>
      </c>
      <c r="S2" s="136" t="s">
        <v>120</v>
      </c>
      <c r="T2" s="136"/>
      <c r="U2" s="136" t="s">
        <v>119</v>
      </c>
      <c r="V2" s="136" t="s">
        <v>120</v>
      </c>
      <c r="W2" s="138"/>
    </row>
    <row r="3" spans="1:23" ht="21.75" customHeight="1" x14ac:dyDescent="0.2">
      <c r="A3" s="103" t="s">
        <v>181</v>
      </c>
      <c r="B3" s="103"/>
      <c r="C3" s="103"/>
      <c r="D3" s="103"/>
      <c r="E3" s="103"/>
      <c r="F3" s="107" t="s">
        <v>155</v>
      </c>
      <c r="G3" s="107"/>
      <c r="H3" s="107"/>
      <c r="I3" s="103" t="s">
        <v>252</v>
      </c>
      <c r="J3" s="103"/>
      <c r="K3" s="103"/>
      <c r="L3" s="103"/>
      <c r="M3" s="133"/>
      <c r="N3" s="139"/>
      <c r="O3" s="139"/>
      <c r="P3" s="139"/>
      <c r="Q3" s="139"/>
      <c r="R3" s="139"/>
      <c r="S3" s="139" t="s">
        <v>121</v>
      </c>
      <c r="T3" s="139"/>
      <c r="U3" s="139"/>
      <c r="V3" s="139" t="s">
        <v>121</v>
      </c>
      <c r="W3" s="140"/>
    </row>
    <row r="4" spans="1:23" ht="29.25" customHeight="1" x14ac:dyDescent="0.2">
      <c r="A4" s="105" t="s">
        <v>46</v>
      </c>
      <c r="B4" s="105"/>
      <c r="C4" s="105"/>
      <c r="D4" s="105"/>
      <c r="E4" s="105"/>
      <c r="F4" s="107"/>
      <c r="G4" s="107"/>
      <c r="H4" s="107"/>
      <c r="I4" s="103"/>
      <c r="J4" s="103"/>
      <c r="K4" s="103"/>
      <c r="L4" s="103"/>
      <c r="M4" s="9"/>
      <c r="N4" s="199" t="s">
        <v>122</v>
      </c>
      <c r="O4" s="199"/>
      <c r="P4" s="199"/>
      <c r="Q4" s="199"/>
      <c r="R4" s="7"/>
      <c r="S4" s="126"/>
      <c r="T4" s="142"/>
      <c r="U4" s="7"/>
      <c r="V4" s="126"/>
      <c r="W4" s="127"/>
    </row>
    <row r="5" spans="1:23" ht="21" customHeight="1" x14ac:dyDescent="0.2">
      <c r="A5" s="206" t="s">
        <v>159</v>
      </c>
      <c r="B5" s="206"/>
      <c r="C5" s="206"/>
      <c r="D5" s="206"/>
      <c r="E5" s="206"/>
      <c r="F5" s="107" t="s">
        <v>156</v>
      </c>
      <c r="G5" s="107"/>
      <c r="H5" s="107"/>
      <c r="I5" s="103" t="s">
        <v>253</v>
      </c>
      <c r="J5" s="103"/>
      <c r="K5" s="103"/>
      <c r="L5" s="103"/>
      <c r="M5" s="9"/>
      <c r="N5" s="200" t="s">
        <v>123</v>
      </c>
      <c r="O5" s="200"/>
      <c r="P5" s="200"/>
      <c r="Q5" s="200"/>
      <c r="R5" s="7"/>
      <c r="S5" s="126"/>
      <c r="T5" s="142"/>
      <c r="U5" s="7"/>
      <c r="V5" s="126"/>
      <c r="W5" s="127"/>
    </row>
    <row r="6" spans="1:23" x14ac:dyDescent="0.2">
      <c r="A6" s="105" t="s">
        <v>47</v>
      </c>
      <c r="B6" s="105"/>
      <c r="C6" s="105"/>
      <c r="D6" s="105"/>
      <c r="E6" s="105"/>
      <c r="F6" s="107"/>
      <c r="G6" s="107"/>
      <c r="H6" s="107"/>
      <c r="I6" s="103"/>
      <c r="J6" s="103"/>
      <c r="K6" s="103"/>
      <c r="L6" s="103"/>
      <c r="M6" s="9"/>
      <c r="N6" s="200" t="s">
        <v>124</v>
      </c>
      <c r="O6" s="200"/>
      <c r="P6" s="200"/>
      <c r="Q6" s="200"/>
      <c r="R6" s="7"/>
      <c r="S6" s="126"/>
      <c r="T6" s="142"/>
      <c r="U6" s="7"/>
      <c r="V6" s="126"/>
      <c r="W6" s="127"/>
    </row>
    <row r="7" spans="1:23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9"/>
      <c r="N7" s="202" t="s">
        <v>125</v>
      </c>
      <c r="O7" s="202"/>
      <c r="P7" s="202"/>
      <c r="Q7" s="202"/>
      <c r="R7" s="7"/>
      <c r="S7" s="126"/>
      <c r="T7" s="142"/>
      <c r="U7" s="7"/>
      <c r="V7" s="126"/>
      <c r="W7" s="127"/>
    </row>
    <row r="8" spans="1:23" ht="22.5" x14ac:dyDescent="0.2">
      <c r="A8" s="131" t="s">
        <v>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9"/>
      <c r="N8" s="200" t="s">
        <v>126</v>
      </c>
      <c r="O8" s="200"/>
      <c r="P8" s="200"/>
      <c r="Q8" s="200"/>
      <c r="R8" s="7"/>
      <c r="S8" s="126"/>
      <c r="T8" s="142"/>
      <c r="U8" s="7"/>
      <c r="V8" s="126"/>
      <c r="W8" s="127"/>
    </row>
    <row r="9" spans="1:23" x14ac:dyDescent="0.2">
      <c r="A9" s="198" t="s">
        <v>152</v>
      </c>
      <c r="B9" s="198"/>
      <c r="C9" s="198"/>
      <c r="D9" s="198"/>
      <c r="E9" s="198"/>
      <c r="F9" s="125" t="s">
        <v>378</v>
      </c>
      <c r="G9" s="125"/>
      <c r="H9" s="125"/>
      <c r="I9" s="106" t="s">
        <v>379</v>
      </c>
      <c r="J9" s="106"/>
      <c r="K9" s="106"/>
      <c r="L9" s="106"/>
      <c r="M9" s="106"/>
      <c r="N9" s="200" t="s">
        <v>127</v>
      </c>
      <c r="O9" s="200"/>
      <c r="P9" s="200"/>
      <c r="Q9" s="200"/>
      <c r="R9" s="7"/>
      <c r="S9" s="126"/>
      <c r="T9" s="142"/>
      <c r="U9" s="7"/>
      <c r="V9" s="126"/>
      <c r="W9" s="127"/>
    </row>
    <row r="10" spans="1:23" ht="19.5" customHeight="1" x14ac:dyDescent="0.2">
      <c r="A10" s="198" t="s">
        <v>151</v>
      </c>
      <c r="B10" s="198"/>
      <c r="C10" s="125" t="s">
        <v>380</v>
      </c>
      <c r="D10" s="125"/>
      <c r="E10" s="125"/>
      <c r="F10" s="125"/>
      <c r="G10" s="125"/>
      <c r="H10" s="125"/>
      <c r="I10" s="3"/>
      <c r="J10" s="3"/>
      <c r="K10" s="3"/>
      <c r="L10" s="3"/>
      <c r="M10" s="9"/>
      <c r="N10" s="202" t="s">
        <v>128</v>
      </c>
      <c r="O10" s="202"/>
      <c r="P10" s="202"/>
      <c r="Q10" s="202"/>
      <c r="R10" s="7"/>
      <c r="S10" s="126"/>
      <c r="T10" s="142"/>
      <c r="U10" s="7"/>
      <c r="V10" s="126"/>
      <c r="W10" s="127"/>
    </row>
    <row r="11" spans="1:23" x14ac:dyDescent="0.2">
      <c r="A11" s="187" t="s">
        <v>1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9"/>
      <c r="N11" s="203" t="s">
        <v>129</v>
      </c>
      <c r="O11" s="203"/>
      <c r="P11" s="203"/>
      <c r="Q11" s="203"/>
      <c r="R11" s="7"/>
      <c r="S11" s="126"/>
      <c r="T11" s="142"/>
      <c r="U11" s="7"/>
      <c r="V11" s="126"/>
      <c r="W11" s="127"/>
    </row>
    <row r="12" spans="1:23" ht="20.100000000000001" customHeight="1" x14ac:dyDescent="0.2">
      <c r="A12" s="194" t="s">
        <v>2</v>
      </c>
      <c r="B12" s="195" t="s">
        <v>36</v>
      </c>
      <c r="C12" s="195"/>
      <c r="D12" s="195"/>
      <c r="E12" s="195"/>
      <c r="F12" s="195" t="s">
        <v>5</v>
      </c>
      <c r="G12" s="195"/>
      <c r="H12" s="137" t="s">
        <v>34</v>
      </c>
      <c r="I12" s="149"/>
      <c r="J12" s="149"/>
      <c r="K12" s="149"/>
      <c r="L12" s="149"/>
      <c r="N12" s="1"/>
      <c r="O12" s="1"/>
      <c r="P12" s="1"/>
      <c r="Q12" s="1"/>
    </row>
    <row r="13" spans="1:23" ht="20.100000000000001" customHeight="1" x14ac:dyDescent="0.2">
      <c r="A13" s="194"/>
      <c r="B13" s="195" t="s">
        <v>3</v>
      </c>
      <c r="C13" s="195"/>
      <c r="D13" s="195" t="s">
        <v>4</v>
      </c>
      <c r="E13" s="195"/>
      <c r="F13" s="195"/>
      <c r="G13" s="195"/>
      <c r="H13" s="140" t="s">
        <v>35</v>
      </c>
      <c r="I13" s="148"/>
      <c r="J13" s="148"/>
      <c r="K13" s="148"/>
      <c r="L13" s="148"/>
    </row>
    <row r="14" spans="1:23" ht="20.100000000000001" customHeight="1" x14ac:dyDescent="0.2">
      <c r="A14" s="5" t="s">
        <v>6</v>
      </c>
      <c r="B14" s="7"/>
      <c r="C14" s="5"/>
      <c r="D14" s="143"/>
      <c r="E14" s="143"/>
      <c r="F14" s="196" t="str">
        <f t="shared" ref="F14:F40" si="0">IF(OR(B14="",D14=""),"",IF(ISERROR(D14/B14),IF(D14=0,0,""),D14/B14))</f>
        <v/>
      </c>
      <c r="G14" s="196"/>
      <c r="H14" s="143"/>
      <c r="I14" s="143"/>
      <c r="J14" s="143"/>
      <c r="K14" s="143"/>
      <c r="L14" s="143"/>
      <c r="M14" s="194" t="s">
        <v>115</v>
      </c>
      <c r="N14" s="195" t="s">
        <v>116</v>
      </c>
      <c r="O14" s="195"/>
      <c r="P14" s="195"/>
      <c r="Q14" s="195"/>
      <c r="R14" s="195" t="s">
        <v>117</v>
      </c>
      <c r="S14" s="195"/>
      <c r="T14" s="195"/>
      <c r="U14" s="195" t="s">
        <v>130</v>
      </c>
      <c r="V14" s="195" t="s">
        <v>69</v>
      </c>
      <c r="W14" s="144" t="s">
        <v>131</v>
      </c>
    </row>
    <row r="15" spans="1:23" ht="20.100000000000001" customHeight="1" x14ac:dyDescent="0.2">
      <c r="A15" s="5" t="s">
        <v>7</v>
      </c>
      <c r="B15" s="5"/>
      <c r="C15" s="5"/>
      <c r="D15" s="195"/>
      <c r="E15" s="195"/>
      <c r="F15" s="196" t="str">
        <f t="shared" si="0"/>
        <v/>
      </c>
      <c r="G15" s="196"/>
      <c r="H15" s="143"/>
      <c r="I15" s="143"/>
      <c r="J15" s="143"/>
      <c r="K15" s="143"/>
      <c r="L15" s="143"/>
      <c r="M15" s="194"/>
      <c r="N15" s="195"/>
      <c r="O15" s="195"/>
      <c r="P15" s="195"/>
      <c r="Q15" s="195"/>
      <c r="R15" s="204" t="s">
        <v>130</v>
      </c>
      <c r="S15" s="195" t="s">
        <v>69</v>
      </c>
      <c r="T15" s="195" t="s">
        <v>131</v>
      </c>
      <c r="U15" s="195"/>
      <c r="V15" s="195"/>
      <c r="W15" s="144"/>
    </row>
    <row r="16" spans="1:23" ht="20.100000000000001" customHeight="1" x14ac:dyDescent="0.2">
      <c r="A16" s="5" t="s">
        <v>8</v>
      </c>
      <c r="B16" s="21">
        <f>'Ячейка 13БОС'!D19+'Ячейка 32БОС'!D19+'ячейка 25БОС'!D19</f>
        <v>1264.7999999957392</v>
      </c>
      <c r="C16" s="21"/>
      <c r="D16" s="197">
        <f>'Ячейка 13БОС'!H19+'Ячейка 32БОС'!H19+'ячейка 25БОС'!H19</f>
        <v>948.00000000050204</v>
      </c>
      <c r="E16" s="197"/>
      <c r="F16" s="196">
        <f t="shared" si="0"/>
        <v>0.74952561670121409</v>
      </c>
      <c r="G16" s="196"/>
      <c r="H16" s="143"/>
      <c r="I16" s="143"/>
      <c r="J16" s="143"/>
      <c r="K16" s="143"/>
      <c r="L16" s="143"/>
      <c r="M16" s="194"/>
      <c r="N16" s="195"/>
      <c r="O16" s="195"/>
      <c r="P16" s="195"/>
      <c r="Q16" s="195"/>
      <c r="R16" s="204"/>
      <c r="S16" s="195"/>
      <c r="T16" s="195"/>
      <c r="U16" s="195"/>
      <c r="V16" s="195"/>
      <c r="W16" s="144"/>
    </row>
    <row r="17" spans="1:23" ht="20.100000000000001" customHeight="1" x14ac:dyDescent="0.2">
      <c r="A17" s="5" t="s">
        <v>9</v>
      </c>
      <c r="B17" s="21">
        <f>'Ячейка 13БОС'!D20+'Ячейка 32БОС'!D20+'ячейка 25БОС'!D20</f>
        <v>1259.9999999991269</v>
      </c>
      <c r="C17" s="21"/>
      <c r="D17" s="197">
        <f>'Ячейка 13БОС'!H20+'Ячейка 32БОС'!H20+'ячейка 25БОС'!H20</f>
        <v>926.40000000428699</v>
      </c>
      <c r="E17" s="197"/>
      <c r="F17" s="196">
        <f t="shared" si="0"/>
        <v>0.73523809524200712</v>
      </c>
      <c r="G17" s="196"/>
      <c r="H17" s="143"/>
      <c r="I17" s="143"/>
      <c r="J17" s="143"/>
      <c r="K17" s="143"/>
      <c r="L17" s="143"/>
      <c r="M17" s="194"/>
      <c r="N17" s="195"/>
      <c r="O17" s="195"/>
      <c r="P17" s="195"/>
      <c r="Q17" s="195"/>
      <c r="R17" s="204"/>
      <c r="S17" s="195"/>
      <c r="T17" s="195"/>
      <c r="U17" s="195"/>
      <c r="V17" s="195"/>
      <c r="W17" s="144"/>
    </row>
    <row r="18" spans="1:23" ht="20.100000000000001" customHeight="1" x14ac:dyDescent="0.2">
      <c r="A18" s="5" t="s">
        <v>10</v>
      </c>
      <c r="B18" s="21">
        <f>'Ячейка 13БОС'!D21+'Ячейка 32БОС'!D21+'ячейка 25БОС'!D21</f>
        <v>1259.9999999991269</v>
      </c>
      <c r="C18" s="21"/>
      <c r="D18" s="197">
        <f>'Ячейка 13БОС'!H21+'Ячейка 32БОС'!H21+'ячейка 25БОС'!H21</f>
        <v>947.99999999504507</v>
      </c>
      <c r="E18" s="197"/>
      <c r="F18" s="196">
        <f t="shared" si="0"/>
        <v>0.75238095237754121</v>
      </c>
      <c r="G18" s="196"/>
      <c r="H18" s="143"/>
      <c r="I18" s="143"/>
      <c r="J18" s="143"/>
      <c r="K18" s="143"/>
      <c r="L18" s="143"/>
      <c r="M18" s="194"/>
      <c r="N18" s="195"/>
      <c r="O18" s="195"/>
      <c r="P18" s="195"/>
      <c r="Q18" s="195"/>
      <c r="R18" s="204"/>
      <c r="S18" s="195"/>
      <c r="T18" s="195"/>
      <c r="U18" s="195"/>
      <c r="V18" s="195"/>
      <c r="W18" s="144"/>
    </row>
    <row r="19" spans="1:23" ht="20.100000000000001" customHeight="1" x14ac:dyDescent="0.2">
      <c r="A19" s="5" t="s">
        <v>11</v>
      </c>
      <c r="B19" s="21">
        <f>'Ячейка 13БОС'!D22+'Ячейка 32БОС'!D22+'ячейка 25БОС'!D22</f>
        <v>1236.0000000084256</v>
      </c>
      <c r="C19" s="21"/>
      <c r="D19" s="197">
        <f>'Ячейка 13БОС'!H22+'Ячейка 32БОС'!H22+'ячейка 25БОС'!H22</f>
        <v>924.00000000052387</v>
      </c>
      <c r="E19" s="197"/>
      <c r="F19" s="196">
        <f t="shared" si="0"/>
        <v>0.74757281552930832</v>
      </c>
      <c r="G19" s="196"/>
      <c r="H19" s="143"/>
      <c r="I19" s="143"/>
      <c r="J19" s="143"/>
      <c r="K19" s="143"/>
      <c r="L19" s="143"/>
      <c r="M19" s="9"/>
      <c r="N19" s="199" t="s">
        <v>132</v>
      </c>
      <c r="O19" s="199"/>
      <c r="P19" s="199"/>
      <c r="Q19" s="199"/>
      <c r="R19" s="7"/>
      <c r="S19" s="7"/>
      <c r="T19" s="7"/>
      <c r="U19" s="7"/>
      <c r="V19" s="7"/>
      <c r="W19" s="8"/>
    </row>
    <row r="20" spans="1:23" ht="20.100000000000001" customHeight="1" x14ac:dyDescent="0.2">
      <c r="A20" s="5" t="s">
        <v>12</v>
      </c>
      <c r="B20" s="21">
        <f>'Ячейка 13БОС'!D23+'Ячейка 32БОС'!D23+'ячейка 25БОС'!D23</f>
        <v>1250.3999999949883</v>
      </c>
      <c r="C20" s="21"/>
      <c r="D20" s="197">
        <f>'Ячейка 13БОС'!H23+'Ячейка 32БОС'!H23+'ячейка 25БОС'!H23</f>
        <v>945.60000000165019</v>
      </c>
      <c r="E20" s="197"/>
      <c r="F20" s="196">
        <f t="shared" si="0"/>
        <v>0.75623800384312234</v>
      </c>
      <c r="G20" s="196"/>
      <c r="H20" s="143"/>
      <c r="I20" s="143"/>
      <c r="J20" s="143"/>
      <c r="K20" s="143"/>
      <c r="L20" s="143"/>
      <c r="M20" s="9"/>
      <c r="N20" s="200" t="s">
        <v>133</v>
      </c>
      <c r="O20" s="200"/>
      <c r="P20" s="200"/>
      <c r="Q20" s="200"/>
      <c r="R20" s="7"/>
      <c r="S20" s="7"/>
      <c r="T20" s="7"/>
      <c r="U20" s="7"/>
      <c r="V20" s="7"/>
      <c r="W20" s="8"/>
    </row>
    <row r="21" spans="1:23" ht="20.100000000000001" customHeight="1" x14ac:dyDescent="0.2">
      <c r="A21" s="5" t="s">
        <v>13</v>
      </c>
      <c r="B21" s="21">
        <f>'Ячейка 13БОС'!D24+'Ячейка 32БОС'!D24+'ячейка 25БОС'!D24</f>
        <v>1262.4000000017986</v>
      </c>
      <c r="C21" s="21"/>
      <c r="D21" s="197">
        <f>'Ячейка 13БОС'!H24+'Ячейка 32БОС'!H24+'ячейка 25БОС'!H24</f>
        <v>948.00000000159343</v>
      </c>
      <c r="E21" s="197"/>
      <c r="F21" s="196">
        <f t="shared" si="0"/>
        <v>0.75095057034239765</v>
      </c>
      <c r="G21" s="196"/>
      <c r="H21" s="143"/>
      <c r="I21" s="143"/>
      <c r="J21" s="143"/>
      <c r="K21" s="143"/>
      <c r="L21" s="143"/>
      <c r="M21" s="9"/>
      <c r="N21" s="201" t="s">
        <v>134</v>
      </c>
      <c r="O21" s="201"/>
      <c r="P21" s="201"/>
      <c r="Q21" s="201"/>
      <c r="R21" s="7"/>
      <c r="S21" s="7"/>
      <c r="T21" s="7"/>
      <c r="U21" s="7"/>
      <c r="V21" s="7"/>
      <c r="W21" s="8"/>
    </row>
    <row r="22" spans="1:23" ht="20.100000000000001" customHeight="1" x14ac:dyDescent="0.2">
      <c r="A22" s="5" t="s">
        <v>14</v>
      </c>
      <c r="B22" s="21">
        <f>'Ячейка 13БОС'!D25+'Ячейка 32БОС'!D25+'ячейка 25БОС'!D25</f>
        <v>1365.5999999988126</v>
      </c>
      <c r="C22" s="21"/>
      <c r="D22" s="197">
        <f>'Ячейка 13БОС'!H25+'Ячейка 32БОС'!H25+'ячейка 25БОС'!H25</f>
        <v>1007.9999999974461</v>
      </c>
      <c r="E22" s="197"/>
      <c r="F22" s="196">
        <f t="shared" si="0"/>
        <v>0.73813708259982613</v>
      </c>
      <c r="G22" s="196"/>
      <c r="H22" s="143"/>
      <c r="I22" s="143"/>
      <c r="J22" s="143"/>
      <c r="K22" s="143"/>
      <c r="L22" s="143"/>
    </row>
    <row r="23" spans="1:23" ht="20.100000000000001" customHeight="1" x14ac:dyDescent="0.2">
      <c r="A23" s="5" t="s">
        <v>15</v>
      </c>
      <c r="B23" s="21">
        <f>'Ячейка 13БОС'!D26+'Ячейка 32БОС'!D26+'ячейка 25БОС'!D26</f>
        <v>1317.600000001039</v>
      </c>
      <c r="C23" s="21"/>
      <c r="D23" s="197">
        <f>'Ячейка 13БОС'!H26+'Ячейка 32БОС'!H26+'ячейка 25БОС'!H26</f>
        <v>979.20000000030996</v>
      </c>
      <c r="E23" s="197"/>
      <c r="F23" s="196">
        <f t="shared" si="0"/>
        <v>0.74316939890675304</v>
      </c>
      <c r="G23" s="196"/>
      <c r="H23" s="143"/>
      <c r="I23" s="143"/>
      <c r="J23" s="143"/>
      <c r="K23" s="143"/>
      <c r="L23" s="143"/>
    </row>
    <row r="24" spans="1:23" ht="20.100000000000001" customHeight="1" x14ac:dyDescent="0.2">
      <c r="A24" s="5" t="s">
        <v>16</v>
      </c>
      <c r="B24" s="21">
        <f>'Ячейка 13БОС'!D27+'Ячейка 32БОС'!D27+'ячейка 25БОС'!D27</f>
        <v>1315.2000000005501</v>
      </c>
      <c r="C24" s="21"/>
      <c r="D24" s="197">
        <f>'Ячейка 13БОС'!H27+'Ячейка 32БОС'!H27+'ячейка 25БОС'!H27</f>
        <v>947.99999999941065</v>
      </c>
      <c r="E24" s="197"/>
      <c r="F24" s="196">
        <f t="shared" si="0"/>
        <v>0.72080291970727961</v>
      </c>
      <c r="G24" s="196"/>
      <c r="H24" s="143"/>
      <c r="I24" s="143"/>
      <c r="J24" s="143"/>
      <c r="K24" s="143"/>
      <c r="L24" s="143"/>
      <c r="N24" s="134" t="s">
        <v>135</v>
      </c>
      <c r="O24" s="134"/>
      <c r="P24" s="134"/>
      <c r="Q24" s="134"/>
      <c r="R24" s="134"/>
      <c r="S24" s="134"/>
      <c r="T24" s="134"/>
      <c r="U24" s="134"/>
      <c r="V24" s="134"/>
    </row>
    <row r="25" spans="1:23" ht="20.100000000000001" customHeight="1" x14ac:dyDescent="0.2">
      <c r="A25" s="5" t="s">
        <v>17</v>
      </c>
      <c r="B25" s="21">
        <f>'Ячейка 13БОС'!D28+'Ячейка 32БОС'!D28+'ячейка 25БОС'!D28</f>
        <v>1324.7999999959575</v>
      </c>
      <c r="C25" s="21"/>
      <c r="D25" s="197">
        <f>'Ячейка 13БОС'!H28+'Ячейка 32БОС'!H28+'ячейка 25БОС'!H28</f>
        <v>940.80000000340078</v>
      </c>
      <c r="E25" s="197"/>
      <c r="F25" s="196">
        <f t="shared" si="0"/>
        <v>0.71014492754096581</v>
      </c>
      <c r="G25" s="196"/>
      <c r="H25" s="143"/>
      <c r="I25" s="143"/>
      <c r="J25" s="143"/>
      <c r="K25" s="143"/>
      <c r="L25" s="143"/>
      <c r="N25" s="17" t="s">
        <v>136</v>
      </c>
      <c r="O25" s="134" t="s">
        <v>137</v>
      </c>
      <c r="P25" s="134"/>
      <c r="Q25" s="134"/>
      <c r="R25" s="134"/>
      <c r="S25" s="134"/>
      <c r="T25" s="134"/>
      <c r="U25" s="134"/>
      <c r="V25" s="134"/>
    </row>
    <row r="26" spans="1:23" ht="20.100000000000001" customHeight="1" x14ac:dyDescent="0.2">
      <c r="A26" s="5" t="s">
        <v>18</v>
      </c>
      <c r="B26" s="21">
        <f>'Ячейка 13БОС'!D29+'Ячейка 32БОС'!D29+'ячейка 25БОС'!D29</f>
        <v>1332.0000000006985</v>
      </c>
      <c r="C26" s="21"/>
      <c r="D26" s="197">
        <f>'Ячейка 13БОС'!H29+'Ячейка 32БОС'!H29+'ячейка 25БОС'!H29</f>
        <v>940.79999999794381</v>
      </c>
      <c r="E26" s="197"/>
      <c r="F26" s="196">
        <f t="shared" si="0"/>
        <v>0.70630630630439228</v>
      </c>
      <c r="G26" s="196"/>
      <c r="H26" s="143"/>
      <c r="I26" s="143"/>
      <c r="J26" s="143"/>
      <c r="K26" s="143"/>
      <c r="L26" s="143"/>
      <c r="N26" s="17" t="s">
        <v>138</v>
      </c>
      <c r="O26" s="134" t="s">
        <v>188</v>
      </c>
      <c r="P26" s="134"/>
      <c r="Q26" s="134"/>
      <c r="R26" s="134"/>
      <c r="S26" s="134"/>
      <c r="T26" s="134"/>
      <c r="U26" s="134"/>
      <c r="V26" s="134"/>
    </row>
    <row r="27" spans="1:23" ht="20.100000000000001" customHeight="1" x14ac:dyDescent="0.2">
      <c r="A27" s="5" t="s">
        <v>19</v>
      </c>
      <c r="B27" s="21">
        <f>'Ячейка 13БОС'!D30+'Ячейка 32БОС'!D30+'ячейка 25БОС'!D30</f>
        <v>1370.3999999997905</v>
      </c>
      <c r="C27" s="21"/>
      <c r="D27" s="197">
        <f>'Ячейка 13БОС'!H30+'Ячейка 32БОС'!H30+'ячейка 25БОС'!H30</f>
        <v>952.80000000038854</v>
      </c>
      <c r="E27" s="197"/>
      <c r="F27" s="196">
        <f t="shared" si="0"/>
        <v>0.69527145359058251</v>
      </c>
      <c r="G27" s="196"/>
      <c r="H27" s="143"/>
      <c r="I27" s="143"/>
      <c r="J27" s="143"/>
      <c r="K27" s="143"/>
      <c r="L27" s="143"/>
      <c r="N27" s="17" t="s">
        <v>139</v>
      </c>
      <c r="O27" s="134" t="s">
        <v>140</v>
      </c>
      <c r="P27" s="134"/>
      <c r="Q27" s="134"/>
      <c r="R27" s="134"/>
      <c r="S27" s="134"/>
      <c r="T27" s="134"/>
      <c r="U27" s="134"/>
      <c r="V27" s="134"/>
    </row>
    <row r="28" spans="1:23" ht="20.100000000000001" customHeight="1" x14ac:dyDescent="0.2">
      <c r="A28" s="5" t="s">
        <v>20</v>
      </c>
      <c r="B28" s="21">
        <f>'Ячейка 13БОС'!D31+'Ячейка 32БОС'!D31+'ячейка 25БОС'!D31</f>
        <v>1343.9999999987776</v>
      </c>
      <c r="C28" s="21"/>
      <c r="D28" s="197">
        <f>'Ячейка 13БОС'!H31+'Ячейка 32БОС'!H31+'ячейка 25БОС'!H31</f>
        <v>945.6000000000131</v>
      </c>
      <c r="E28" s="197"/>
      <c r="F28" s="196">
        <f t="shared" si="0"/>
        <v>0.70357142857207822</v>
      </c>
      <c r="G28" s="196"/>
      <c r="H28" s="143"/>
      <c r="I28" s="143"/>
      <c r="J28" s="143"/>
      <c r="K28" s="143"/>
      <c r="L28" s="143"/>
      <c r="N28" s="17"/>
      <c r="O28" s="134" t="s">
        <v>141</v>
      </c>
      <c r="P28" s="134"/>
      <c r="Q28" s="134"/>
      <c r="R28" s="134"/>
      <c r="S28" s="134"/>
      <c r="T28" s="134"/>
      <c r="U28" s="134"/>
      <c r="V28" s="134"/>
    </row>
    <row r="29" spans="1:23" ht="20.100000000000001" customHeight="1" x14ac:dyDescent="0.2">
      <c r="A29" s="5" t="s">
        <v>21</v>
      </c>
      <c r="B29" s="21">
        <f>'Ячейка 13БОС'!D32+'Ячейка 32БОС'!D32+'ячейка 25БОС'!D32</f>
        <v>1339.2000000054395</v>
      </c>
      <c r="C29" s="21"/>
      <c r="D29" s="197">
        <f>'Ячейка 13БОС'!H32+'Ячейка 32БОС'!H32+'ячейка 25БОС'!H32</f>
        <v>969.59999999889988</v>
      </c>
      <c r="E29" s="197"/>
      <c r="F29" s="196">
        <f t="shared" si="0"/>
        <v>0.72401433691380046</v>
      </c>
      <c r="G29" s="196"/>
      <c r="H29" s="143"/>
      <c r="I29" s="143"/>
      <c r="J29" s="143"/>
      <c r="K29" s="143"/>
      <c r="L29" s="143"/>
      <c r="N29" s="17"/>
      <c r="O29" s="134" t="s">
        <v>142</v>
      </c>
      <c r="P29" s="134"/>
      <c r="Q29" s="134"/>
      <c r="R29" s="134"/>
      <c r="S29" s="134"/>
      <c r="T29" s="134"/>
      <c r="U29" s="134"/>
      <c r="V29" s="134"/>
    </row>
    <row r="30" spans="1:23" ht="20.100000000000001" customHeight="1" x14ac:dyDescent="0.2">
      <c r="A30" s="5" t="s">
        <v>22</v>
      </c>
      <c r="B30" s="21">
        <f>'Ячейка 13БОС'!D33+'Ячейка 32БОС'!D33+'ячейка 25БОС'!D33</f>
        <v>1312.8000000011525</v>
      </c>
      <c r="C30" s="21"/>
      <c r="D30" s="197">
        <f>'Ячейка 13БОС'!H33+'Ячейка 32БОС'!H33+'ячейка 25БОС'!H33</f>
        <v>964.80000000065047</v>
      </c>
      <c r="E30" s="197"/>
      <c r="F30" s="196">
        <f t="shared" si="0"/>
        <v>0.73491773308942987</v>
      </c>
      <c r="G30" s="196"/>
      <c r="H30" s="143"/>
      <c r="I30" s="143"/>
      <c r="J30" s="143"/>
      <c r="K30" s="143"/>
      <c r="L30" s="143"/>
      <c r="N30" s="17" t="s">
        <v>143</v>
      </c>
      <c r="O30" s="134" t="s">
        <v>144</v>
      </c>
      <c r="P30" s="134"/>
      <c r="Q30" s="134"/>
      <c r="R30" s="134"/>
      <c r="S30" s="134"/>
      <c r="T30" s="134"/>
      <c r="U30" s="134"/>
      <c r="V30" s="134"/>
    </row>
    <row r="31" spans="1:23" ht="20.100000000000001" customHeight="1" x14ac:dyDescent="0.2">
      <c r="A31" s="5" t="s">
        <v>23</v>
      </c>
      <c r="B31" s="21">
        <f>'Ячейка 13БОС'!D34+'Ячейка 32БОС'!D34+'ячейка 25БОС'!D34</f>
        <v>1310.3999999973894</v>
      </c>
      <c r="C31" s="21"/>
      <c r="D31" s="197">
        <f>'Ячейка 13БОС'!H34+'Ячейка 32БОС'!H34+'ячейка 25БОС'!H34</f>
        <v>986.399999999594</v>
      </c>
      <c r="E31" s="197"/>
      <c r="F31" s="196">
        <f t="shared" si="0"/>
        <v>0.75274725274844256</v>
      </c>
      <c r="G31" s="196"/>
      <c r="H31" s="143"/>
      <c r="I31" s="143"/>
      <c r="J31" s="143"/>
      <c r="K31" s="143"/>
      <c r="L31" s="143"/>
      <c r="N31" s="17"/>
      <c r="O31" s="134" t="s">
        <v>145</v>
      </c>
      <c r="P31" s="134"/>
      <c r="Q31" s="134"/>
      <c r="R31" s="134"/>
      <c r="S31" s="134"/>
      <c r="T31" s="134"/>
      <c r="U31" s="134"/>
      <c r="V31" s="134"/>
    </row>
    <row r="32" spans="1:23" ht="20.100000000000001" customHeight="1" x14ac:dyDescent="0.2">
      <c r="A32" s="5" t="s">
        <v>24</v>
      </c>
      <c r="B32" s="21">
        <f>'Ячейка 13БОС'!D35+'Ячейка 32БОС'!D35+'ячейка 25БОС'!D35</f>
        <v>1320.0000000037107</v>
      </c>
      <c r="C32" s="21"/>
      <c r="D32" s="197">
        <f>'Ячейка 13БОС'!H35+'Ячейка 32БОС'!H35+'ячейка 25БОС'!H35</f>
        <v>960.00000000076398</v>
      </c>
      <c r="E32" s="197"/>
      <c r="F32" s="196">
        <f t="shared" si="0"/>
        <v>0.72727272727126158</v>
      </c>
      <c r="G32" s="196"/>
      <c r="H32" s="143"/>
      <c r="I32" s="143"/>
      <c r="J32" s="143"/>
      <c r="K32" s="143"/>
      <c r="L32" s="143"/>
      <c r="N32" s="17" t="s">
        <v>146</v>
      </c>
      <c r="O32" s="134" t="s">
        <v>147</v>
      </c>
      <c r="P32" s="134"/>
      <c r="Q32" s="134"/>
      <c r="R32" s="134"/>
      <c r="S32" s="134"/>
      <c r="T32" s="134"/>
      <c r="U32" s="134"/>
      <c r="V32" s="134"/>
    </row>
    <row r="33" spans="1:24" ht="20.100000000000001" customHeight="1" x14ac:dyDescent="0.2">
      <c r="A33" s="5" t="s">
        <v>25</v>
      </c>
      <c r="B33" s="21">
        <f>'Ячейка 13БОС'!D36+'Ячейка 32БОС'!D36+'ячейка 25БОС'!D36</f>
        <v>1319.9999999927968</v>
      </c>
      <c r="C33" s="21"/>
      <c r="D33" s="197">
        <f>'Ячейка 13БОС'!H36+'Ячейка 32БОС'!H36+'ячейка 25БОС'!H36</f>
        <v>974.39999999987776</v>
      </c>
      <c r="E33" s="197"/>
      <c r="F33" s="196">
        <f t="shared" si="0"/>
        <v>0.73818181818575379</v>
      </c>
      <c r="G33" s="196"/>
      <c r="H33" s="143"/>
      <c r="I33" s="143"/>
      <c r="J33" s="143"/>
      <c r="K33" s="143"/>
      <c r="L33" s="143"/>
      <c r="N33" s="17" t="s">
        <v>148</v>
      </c>
      <c r="O33" s="134" t="s">
        <v>149</v>
      </c>
      <c r="P33" s="134"/>
      <c r="Q33" s="134"/>
      <c r="R33" s="134"/>
      <c r="S33" s="134"/>
      <c r="T33" s="134"/>
      <c r="U33" s="134"/>
      <c r="V33" s="134"/>
    </row>
    <row r="34" spans="1:24" ht="20.100000000000001" customHeight="1" x14ac:dyDescent="0.2">
      <c r="A34" s="5" t="s">
        <v>26</v>
      </c>
      <c r="B34" s="21">
        <f>'Ячейка 13БОС'!D37+'Ячейка 32БОС'!D37+'ячейка 25БОС'!D37</f>
        <v>1327.2000000040862</v>
      </c>
      <c r="C34" s="21"/>
      <c r="D34" s="197">
        <f>'Ячейка 13БОС'!H37+'Ячейка 32БОС'!H37+'ячейка 25БОС'!H37</f>
        <v>976.80000000036671</v>
      </c>
      <c r="E34" s="197"/>
      <c r="F34" s="196">
        <f t="shared" si="0"/>
        <v>0.73598553345189821</v>
      </c>
      <c r="G34" s="196"/>
      <c r="H34" s="143"/>
      <c r="I34" s="143"/>
      <c r="J34" s="143"/>
      <c r="K34" s="143"/>
      <c r="L34" s="143"/>
    </row>
    <row r="35" spans="1:24" ht="20.100000000000001" customHeight="1" x14ac:dyDescent="0.2">
      <c r="A35" s="5" t="s">
        <v>27</v>
      </c>
      <c r="B35" s="21">
        <f>'Ячейка 13БОС'!D38+'Ячейка 32БОС'!D38+'ячейка 25БОС'!D38</f>
        <v>1327.1999999997206</v>
      </c>
      <c r="C35" s="21"/>
      <c r="D35" s="197">
        <f>'Ячейка 13БОС'!H38+'Ячейка 32БОС'!H38+'ячейка 25БОС'!H38</f>
        <v>988.79999999735446</v>
      </c>
      <c r="E35" s="197"/>
      <c r="F35" s="196">
        <f t="shared" si="0"/>
        <v>0.74502712477212374</v>
      </c>
      <c r="G35" s="196"/>
      <c r="H35" s="143"/>
      <c r="I35" s="143"/>
      <c r="J35" s="143"/>
      <c r="K35" s="143"/>
      <c r="L35" s="143"/>
    </row>
    <row r="36" spans="1:24" ht="20.100000000000001" customHeight="1" x14ac:dyDescent="0.2">
      <c r="A36" s="5" t="s">
        <v>28</v>
      </c>
      <c r="B36" s="21">
        <f>'Ячейка 13БОС'!D39+'Ячейка 32БОС'!D39+'ячейка 25БОС'!D39</f>
        <v>1356.0000000023138</v>
      </c>
      <c r="C36" s="21"/>
      <c r="D36" s="197">
        <f>'Ячейка 13БОС'!H39+'Ячейка 32БОС'!H39+'ячейка 25БОС'!H39</f>
        <v>984.00000000347063</v>
      </c>
      <c r="E36" s="197"/>
      <c r="F36" s="196">
        <f t="shared" si="0"/>
        <v>0.72566371681548059</v>
      </c>
      <c r="G36" s="196"/>
      <c r="H36" s="143"/>
      <c r="I36" s="143"/>
      <c r="J36" s="143"/>
      <c r="K36" s="143"/>
      <c r="L36" s="143"/>
    </row>
    <row r="37" spans="1:24" ht="20.100000000000001" customHeight="1" x14ac:dyDescent="0.2">
      <c r="A37" s="5" t="s">
        <v>29</v>
      </c>
      <c r="B37" s="21">
        <f>'Ячейка 13БОС'!D40+'Ячейка 32БОС'!D40+'ячейка 25БОС'!D40</f>
        <v>1375.1999999985856</v>
      </c>
      <c r="C37" s="21"/>
      <c r="D37" s="197">
        <f>'Ячейка 13БОС'!H40+'Ячейка 32БОС'!H40+'ячейка 25БОС'!H40</f>
        <v>991.20000000111759</v>
      </c>
      <c r="E37" s="197"/>
      <c r="F37" s="196">
        <f t="shared" si="0"/>
        <v>0.7207678883087093</v>
      </c>
      <c r="G37" s="196"/>
      <c r="H37" s="143"/>
      <c r="I37" s="143"/>
      <c r="J37" s="143"/>
      <c r="K37" s="143"/>
      <c r="L37" s="143"/>
    </row>
    <row r="38" spans="1:24" ht="20.100000000000001" customHeight="1" x14ac:dyDescent="0.2">
      <c r="A38" s="5" t="s">
        <v>30</v>
      </c>
      <c r="B38" s="21">
        <f>'Ячейка 13БОС'!D41+'Ячейка 32БОС'!D41+'ячейка 25БОС'!D41</f>
        <v>1343.999999999869</v>
      </c>
      <c r="C38" s="21"/>
      <c r="D38" s="197">
        <f>'Ячейка 13БОС'!H41+'Ячейка 32БОС'!H41+'ячейка 25БОС'!H41</f>
        <v>962.39999999688735</v>
      </c>
      <c r="E38" s="197"/>
      <c r="F38" s="196">
        <f t="shared" si="0"/>
        <v>0.71607142856918238</v>
      </c>
      <c r="G38" s="196"/>
      <c r="H38" s="143"/>
      <c r="I38" s="143"/>
      <c r="J38" s="143"/>
      <c r="K38" s="143"/>
      <c r="L38" s="143"/>
    </row>
    <row r="39" spans="1:24" ht="20.100000000000001" customHeight="1" x14ac:dyDescent="0.2">
      <c r="A39" s="5" t="s">
        <v>31</v>
      </c>
      <c r="B39" s="21">
        <f>'Ячейка 13БОС'!D42+'Ячейка 32БОС'!D42+'ячейка 25БОС'!D42</f>
        <v>1286.4000000023225</v>
      </c>
      <c r="C39" s="21"/>
      <c r="D39" s="197">
        <f>'Ячейка 13БОС'!H42+'Ячейка 32БОС'!H42+'ячейка 25БОС'!H42</f>
        <v>931.20000000089931</v>
      </c>
      <c r="E39" s="197"/>
      <c r="F39" s="196">
        <f t="shared" si="0"/>
        <v>0.72388059701431751</v>
      </c>
      <c r="G39" s="196"/>
      <c r="H39" s="143"/>
      <c r="I39" s="143"/>
      <c r="J39" s="143"/>
      <c r="K39" s="143"/>
      <c r="L39" s="143"/>
      <c r="P39" s="91" t="s">
        <v>150</v>
      </c>
      <c r="Q39" s="91"/>
      <c r="R39" s="91"/>
      <c r="S39" s="90" t="s">
        <v>382</v>
      </c>
      <c r="T39" s="90"/>
      <c r="U39" s="90"/>
      <c r="V39" s="90"/>
      <c r="W39" s="90"/>
      <c r="X39" s="90"/>
    </row>
    <row r="40" spans="1:24" ht="20.100000000000001" customHeight="1" x14ac:dyDescent="0.2">
      <c r="A40" s="5" t="s">
        <v>32</v>
      </c>
      <c r="B40" s="21">
        <f>SUM(B15:B39)</f>
        <v>31521.600000002218</v>
      </c>
      <c r="C40" s="21"/>
      <c r="D40" s="197">
        <f>SUM(D15:E39)</f>
        <v>23044.800000002397</v>
      </c>
      <c r="E40" s="197"/>
      <c r="F40" s="196">
        <f t="shared" si="0"/>
        <v>0.73107964062740394</v>
      </c>
      <c r="G40" s="196"/>
      <c r="H40" s="143"/>
      <c r="I40" s="143"/>
      <c r="J40" s="143"/>
      <c r="K40" s="143"/>
      <c r="L40" s="143"/>
    </row>
    <row r="41" spans="1:24" ht="20.100000000000001" customHeight="1" x14ac:dyDescent="0.2">
      <c r="A41" s="5" t="s">
        <v>33</v>
      </c>
      <c r="B41" s="5"/>
      <c r="C41" s="5"/>
      <c r="D41" s="195"/>
      <c r="E41" s="195"/>
      <c r="F41" s="196"/>
      <c r="G41" s="196"/>
      <c r="H41" s="143"/>
      <c r="I41" s="143"/>
      <c r="J41" s="143"/>
      <c r="K41" s="143"/>
      <c r="L41" s="143"/>
    </row>
    <row r="42" spans="1:24" ht="20.100000000000001" customHeight="1" x14ac:dyDescent="0.2">
      <c r="A42" s="194" t="s">
        <v>2</v>
      </c>
      <c r="B42" s="144" t="s">
        <v>37</v>
      </c>
      <c r="C42" s="145"/>
      <c r="D42" s="194"/>
      <c r="E42" s="144" t="s">
        <v>40</v>
      </c>
      <c r="F42" s="145"/>
      <c r="G42" s="145"/>
      <c r="H42" s="145"/>
      <c r="I42" s="194"/>
      <c r="J42" s="137" t="s">
        <v>5</v>
      </c>
      <c r="K42" s="149"/>
      <c r="L42" s="149"/>
    </row>
    <row r="43" spans="1:24" ht="36" customHeight="1" x14ac:dyDescent="0.2">
      <c r="A43" s="194"/>
      <c r="B43" s="195" t="s">
        <v>38</v>
      </c>
      <c r="C43" s="195"/>
      <c r="D43" s="5" t="s">
        <v>39</v>
      </c>
      <c r="E43" s="144" t="s">
        <v>41</v>
      </c>
      <c r="F43" s="145"/>
      <c r="G43" s="194"/>
      <c r="H43" s="144" t="s">
        <v>42</v>
      </c>
      <c r="I43" s="194"/>
      <c r="J43" s="140"/>
      <c r="K43" s="148"/>
      <c r="L43" s="148"/>
    </row>
    <row r="44" spans="1:24" ht="20.100000000000001" customHeight="1" x14ac:dyDescent="0.2">
      <c r="A44" s="4" t="s">
        <v>153</v>
      </c>
      <c r="B44" s="191">
        <f>SUM(B24:B26)</f>
        <v>3971.999999997206</v>
      </c>
      <c r="C44" s="192"/>
      <c r="D44" s="21">
        <f>SUM(D24:E26)</f>
        <v>2829.6000000007552</v>
      </c>
      <c r="E44" s="191">
        <f>B44/3</f>
        <v>1323.9999999990687</v>
      </c>
      <c r="F44" s="193"/>
      <c r="G44" s="192"/>
      <c r="H44" s="191">
        <f>D44/3</f>
        <v>943.20000000025175</v>
      </c>
      <c r="I44" s="192"/>
      <c r="J44" s="188">
        <f>H44/E44</f>
        <v>0.71238670694933171</v>
      </c>
      <c r="K44" s="189"/>
      <c r="L44" s="189"/>
    </row>
    <row r="45" spans="1:24" ht="20.100000000000001" customHeight="1" x14ac:dyDescent="0.2">
      <c r="A45" s="4" t="s">
        <v>43</v>
      </c>
      <c r="B45" s="191">
        <f>SUM(B33:B36)</f>
        <v>5330.3999999989173</v>
      </c>
      <c r="C45" s="192"/>
      <c r="D45" s="21">
        <f>SUM(D33:E36)</f>
        <v>3924.0000000010696</v>
      </c>
      <c r="E45" s="191">
        <f>B45/4</f>
        <v>1332.5999999997293</v>
      </c>
      <c r="F45" s="193"/>
      <c r="G45" s="192"/>
      <c r="H45" s="191">
        <f>D45/4</f>
        <v>981.00000000026739</v>
      </c>
      <c r="I45" s="192"/>
      <c r="J45" s="188">
        <f>H45/E45</f>
        <v>0.73615488518720296</v>
      </c>
      <c r="K45" s="189"/>
      <c r="L45" s="189"/>
    </row>
    <row r="46" spans="1:24" ht="20.100000000000001" customHeight="1" x14ac:dyDescent="0.2">
      <c r="A46" s="4" t="s">
        <v>44</v>
      </c>
      <c r="B46" s="191">
        <f>SUM(B16:B39)</f>
        <v>31521.600000002218</v>
      </c>
      <c r="C46" s="192"/>
      <c r="D46" s="21">
        <f>SUM(D16:E39)</f>
        <v>23044.800000002397</v>
      </c>
      <c r="E46" s="191">
        <f>B46/24</f>
        <v>1313.4000000000924</v>
      </c>
      <c r="F46" s="193"/>
      <c r="G46" s="192"/>
      <c r="H46" s="191">
        <f>D46/24</f>
        <v>960.20000000009986</v>
      </c>
      <c r="I46" s="192"/>
      <c r="J46" s="188">
        <f>H46/E46</f>
        <v>0.73107964062740394</v>
      </c>
      <c r="K46" s="189"/>
      <c r="L46" s="189"/>
    </row>
    <row r="47" spans="1:24" ht="20.100000000000001" customHeight="1" x14ac:dyDescent="0.2"/>
    <row r="48" spans="1:24" ht="20.100000000000001" customHeight="1" x14ac:dyDescent="0.2"/>
    <row r="49" spans="3:9" ht="20.100000000000001" customHeight="1" x14ac:dyDescent="0.2"/>
    <row r="50" spans="3:9" ht="20.100000000000001" customHeight="1" x14ac:dyDescent="0.2">
      <c r="C50" s="128" t="s">
        <v>194</v>
      </c>
      <c r="D50" s="128"/>
      <c r="E50" s="128"/>
      <c r="F50" s="128"/>
      <c r="G50" s="128"/>
      <c r="H50" s="128"/>
      <c r="I50" s="128"/>
    </row>
    <row r="51" spans="3:9" ht="20.100000000000001" customHeight="1" x14ac:dyDescent="0.2"/>
  </sheetData>
  <mergeCells count="189">
    <mergeCell ref="I9:M9"/>
    <mergeCell ref="S39:X39"/>
    <mergeCell ref="H46:I46"/>
    <mergeCell ref="E42:I42"/>
    <mergeCell ref="E43:G43"/>
    <mergeCell ref="H43:I43"/>
    <mergeCell ref="E44:G44"/>
    <mergeCell ref="H44:I44"/>
    <mergeCell ref="J46:L46"/>
    <mergeCell ref="J42:L43"/>
    <mergeCell ref="J44:L44"/>
    <mergeCell ref="J45:L45"/>
    <mergeCell ref="H45:I45"/>
    <mergeCell ref="H41:L41"/>
    <mergeCell ref="H40:L40"/>
    <mergeCell ref="H35:L35"/>
    <mergeCell ref="H36:L36"/>
    <mergeCell ref="H19:L19"/>
    <mergeCell ref="H38:L38"/>
    <mergeCell ref="H39:L39"/>
    <mergeCell ref="H29:L29"/>
    <mergeCell ref="H30:L30"/>
    <mergeCell ref="H31:L31"/>
    <mergeCell ref="H32:L32"/>
    <mergeCell ref="A1:E1"/>
    <mergeCell ref="A2:E2"/>
    <mergeCell ref="A3:E3"/>
    <mergeCell ref="A4:E4"/>
    <mergeCell ref="A5:E5"/>
    <mergeCell ref="A6:E6"/>
    <mergeCell ref="B46:C46"/>
    <mergeCell ref="E46:G46"/>
    <mergeCell ref="B44:C44"/>
    <mergeCell ref="B45:C45"/>
    <mergeCell ref="D41:E41"/>
    <mergeCell ref="E45:G45"/>
    <mergeCell ref="F41:G41"/>
    <mergeCell ref="B42:D42"/>
    <mergeCell ref="F40:G40"/>
    <mergeCell ref="D38:E38"/>
    <mergeCell ref="F23:G23"/>
    <mergeCell ref="F39:G39"/>
    <mergeCell ref="F16:G16"/>
    <mergeCell ref="F17:G17"/>
    <mergeCell ref="F18:G18"/>
    <mergeCell ref="F19:G19"/>
    <mergeCell ref="F20:G20"/>
    <mergeCell ref="F35:G35"/>
    <mergeCell ref="H26:L26"/>
    <mergeCell ref="H27:L27"/>
    <mergeCell ref="H20:L20"/>
    <mergeCell ref="F33:G33"/>
    <mergeCell ref="F34:G34"/>
    <mergeCell ref="F27:G27"/>
    <mergeCell ref="F28:G28"/>
    <mergeCell ref="F29:G29"/>
    <mergeCell ref="F30:G30"/>
    <mergeCell ref="H28:L28"/>
    <mergeCell ref="H24:L24"/>
    <mergeCell ref="H33:L33"/>
    <mergeCell ref="H34:L34"/>
    <mergeCell ref="A42:A43"/>
    <mergeCell ref="B43:C43"/>
    <mergeCell ref="D26:E26"/>
    <mergeCell ref="D40:E40"/>
    <mergeCell ref="D33:E33"/>
    <mergeCell ref="D34:E34"/>
    <mergeCell ref="D28:E28"/>
    <mergeCell ref="D39:E39"/>
    <mergeCell ref="F21:G21"/>
    <mergeCell ref="F22:G22"/>
    <mergeCell ref="D37:E37"/>
    <mergeCell ref="D25:E25"/>
    <mergeCell ref="F24:G24"/>
    <mergeCell ref="F25:G25"/>
    <mergeCell ref="F26:G26"/>
    <mergeCell ref="D21:E21"/>
    <mergeCell ref="D22:E22"/>
    <mergeCell ref="D29:E29"/>
    <mergeCell ref="D30:E30"/>
    <mergeCell ref="D31:E31"/>
    <mergeCell ref="D32:E32"/>
    <mergeCell ref="F36:G36"/>
    <mergeCell ref="F37:G37"/>
    <mergeCell ref="F31:G31"/>
    <mergeCell ref="D35:E35"/>
    <mergeCell ref="D36:E36"/>
    <mergeCell ref="F38:G38"/>
    <mergeCell ref="A7:L7"/>
    <mergeCell ref="F12:G13"/>
    <mergeCell ref="H12:L12"/>
    <mergeCell ref="F9:H9"/>
    <mergeCell ref="A9:E9"/>
    <mergeCell ref="A8:L8"/>
    <mergeCell ref="D14:E14"/>
    <mergeCell ref="D15:E15"/>
    <mergeCell ref="F14:G14"/>
    <mergeCell ref="F15:G15"/>
    <mergeCell ref="H14:L14"/>
    <mergeCell ref="H15:L15"/>
    <mergeCell ref="H16:L16"/>
    <mergeCell ref="H17:L17"/>
    <mergeCell ref="H18:L18"/>
    <mergeCell ref="H21:L21"/>
    <mergeCell ref="H22:L22"/>
    <mergeCell ref="H23:L23"/>
    <mergeCell ref="H37:L37"/>
    <mergeCell ref="F32:G32"/>
    <mergeCell ref="H25:L25"/>
    <mergeCell ref="O33:V33"/>
    <mergeCell ref="O26:V26"/>
    <mergeCell ref="O27:V27"/>
    <mergeCell ref="O28:V28"/>
    <mergeCell ref="O29:V29"/>
    <mergeCell ref="P39:R39"/>
    <mergeCell ref="C50:I50"/>
    <mergeCell ref="A10:B10"/>
    <mergeCell ref="C10:H10"/>
    <mergeCell ref="A11:L11"/>
    <mergeCell ref="H13:L13"/>
    <mergeCell ref="A12:A13"/>
    <mergeCell ref="B13:C13"/>
    <mergeCell ref="D13:E13"/>
    <mergeCell ref="D20:E20"/>
    <mergeCell ref="D27:E27"/>
    <mergeCell ref="B12:E12"/>
    <mergeCell ref="D16:E16"/>
    <mergeCell ref="D17:E17"/>
    <mergeCell ref="D18:E18"/>
    <mergeCell ref="D19:E19"/>
    <mergeCell ref="D23:E23"/>
    <mergeCell ref="D24:E24"/>
    <mergeCell ref="N20:Q20"/>
    <mergeCell ref="N21:Q21"/>
    <mergeCell ref="N24:V24"/>
    <mergeCell ref="O25:V25"/>
    <mergeCell ref="U14:U18"/>
    <mergeCell ref="V14:V18"/>
    <mergeCell ref="O30:V30"/>
    <mergeCell ref="O31:V31"/>
    <mergeCell ref="O32:V32"/>
    <mergeCell ref="N10:Q10"/>
    <mergeCell ref="N11:Q11"/>
    <mergeCell ref="W14:W18"/>
    <mergeCell ref="N19:Q19"/>
    <mergeCell ref="M14:M18"/>
    <mergeCell ref="N14:Q18"/>
    <mergeCell ref="R14:T14"/>
    <mergeCell ref="T15:T18"/>
    <mergeCell ref="S15:S18"/>
    <mergeCell ref="R15:R18"/>
    <mergeCell ref="S10:T10"/>
    <mergeCell ref="S11:T11"/>
    <mergeCell ref="V10:W10"/>
    <mergeCell ref="V11:W11"/>
    <mergeCell ref="U1:W1"/>
    <mergeCell ref="R2:R3"/>
    <mergeCell ref="U2:U3"/>
    <mergeCell ref="S2:T2"/>
    <mergeCell ref="S3:T3"/>
    <mergeCell ref="V2:W2"/>
    <mergeCell ref="V3:W3"/>
    <mergeCell ref="N8:Q8"/>
    <mergeCell ref="N9:Q9"/>
    <mergeCell ref="V4:W4"/>
    <mergeCell ref="V5:W5"/>
    <mergeCell ref="V6:W6"/>
    <mergeCell ref="V7:W7"/>
    <mergeCell ref="V8:W8"/>
    <mergeCell ref="V9:W9"/>
    <mergeCell ref="S7:T7"/>
    <mergeCell ref="S8:T8"/>
    <mergeCell ref="S9:T9"/>
    <mergeCell ref="N4:Q4"/>
    <mergeCell ref="N5:Q5"/>
    <mergeCell ref="N6:Q6"/>
    <mergeCell ref="N7:Q7"/>
    <mergeCell ref="F1:H2"/>
    <mergeCell ref="I1:L2"/>
    <mergeCell ref="M1:M3"/>
    <mergeCell ref="N1:Q3"/>
    <mergeCell ref="F5:H6"/>
    <mergeCell ref="I5:L6"/>
    <mergeCell ref="F3:H4"/>
    <mergeCell ref="I3:L4"/>
    <mergeCell ref="R1:T1"/>
    <mergeCell ref="S4:T4"/>
    <mergeCell ref="S5:T5"/>
    <mergeCell ref="S6:T6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5" orientation="portrait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X51"/>
  <sheetViews>
    <sheetView view="pageBreakPreview" topLeftCell="A7" zoomScale="75" zoomScaleNormal="100" workbookViewId="0">
      <selection activeCell="S39" sqref="S39:X39"/>
    </sheetView>
  </sheetViews>
  <sheetFormatPr defaultRowHeight="18.75" x14ac:dyDescent="0.2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85546875" style="2" customWidth="1"/>
    <col min="20" max="20" width="14" style="2" customWidth="1"/>
    <col min="21" max="21" width="12.42578125" style="2" customWidth="1"/>
    <col min="22" max="22" width="13.140625" style="2" customWidth="1"/>
    <col min="23" max="23" width="13.28515625" style="2" customWidth="1"/>
    <col min="24" max="28" width="10.28515625" style="2" customWidth="1"/>
    <col min="29" max="16384" width="9.140625" style="2"/>
  </cols>
  <sheetData>
    <row r="1" spans="1:23" ht="26.25" x14ac:dyDescent="0.2">
      <c r="A1" s="103" t="s">
        <v>161</v>
      </c>
      <c r="B1" s="103"/>
      <c r="C1" s="103"/>
      <c r="D1" s="103"/>
      <c r="E1" s="103"/>
      <c r="F1" s="107" t="s">
        <v>154</v>
      </c>
      <c r="G1" s="107"/>
      <c r="H1" s="107"/>
      <c r="I1" s="103" t="s">
        <v>163</v>
      </c>
      <c r="J1" s="103"/>
      <c r="K1" s="103"/>
      <c r="L1" s="103"/>
      <c r="M1" s="141" t="s">
        <v>115</v>
      </c>
      <c r="N1" s="135" t="s">
        <v>116</v>
      </c>
      <c r="O1" s="135"/>
      <c r="P1" s="135"/>
      <c r="Q1" s="135"/>
      <c r="R1" s="195" t="s">
        <v>117</v>
      </c>
      <c r="S1" s="195"/>
      <c r="T1" s="195"/>
      <c r="U1" s="195" t="s">
        <v>118</v>
      </c>
      <c r="V1" s="195"/>
      <c r="W1" s="144"/>
    </row>
    <row r="2" spans="1:23" ht="18.75" customHeight="1" x14ac:dyDescent="0.2">
      <c r="A2" s="105" t="s">
        <v>45</v>
      </c>
      <c r="B2" s="105"/>
      <c r="C2" s="105"/>
      <c r="D2" s="105"/>
      <c r="E2" s="105"/>
      <c r="F2" s="107"/>
      <c r="G2" s="107"/>
      <c r="H2" s="107"/>
      <c r="I2" s="103"/>
      <c r="J2" s="103"/>
      <c r="K2" s="103"/>
      <c r="L2" s="103"/>
      <c r="M2" s="132"/>
      <c r="N2" s="136"/>
      <c r="O2" s="136"/>
      <c r="P2" s="136"/>
      <c r="Q2" s="136"/>
      <c r="R2" s="136" t="s">
        <v>119</v>
      </c>
      <c r="S2" s="136" t="s">
        <v>120</v>
      </c>
      <c r="T2" s="136"/>
      <c r="U2" s="136" t="s">
        <v>119</v>
      </c>
      <c r="V2" s="136" t="s">
        <v>120</v>
      </c>
      <c r="W2" s="138"/>
    </row>
    <row r="3" spans="1:23" ht="21.75" customHeight="1" x14ac:dyDescent="0.2">
      <c r="A3" s="103" t="s">
        <v>181</v>
      </c>
      <c r="B3" s="103"/>
      <c r="C3" s="103"/>
      <c r="D3" s="103"/>
      <c r="E3" s="103"/>
      <c r="F3" s="107" t="s">
        <v>155</v>
      </c>
      <c r="G3" s="107"/>
      <c r="H3" s="107"/>
      <c r="I3" s="103" t="s">
        <v>265</v>
      </c>
      <c r="J3" s="103"/>
      <c r="K3" s="103"/>
      <c r="L3" s="103"/>
      <c r="M3" s="133"/>
      <c r="N3" s="139"/>
      <c r="O3" s="139"/>
      <c r="P3" s="139"/>
      <c r="Q3" s="139"/>
      <c r="R3" s="139"/>
      <c r="S3" s="139" t="s">
        <v>121</v>
      </c>
      <c r="T3" s="139"/>
      <c r="U3" s="139"/>
      <c r="V3" s="139" t="s">
        <v>121</v>
      </c>
      <c r="W3" s="140"/>
    </row>
    <row r="4" spans="1:23" ht="29.25" customHeight="1" x14ac:dyDescent="0.2">
      <c r="A4" s="105" t="s">
        <v>46</v>
      </c>
      <c r="B4" s="105"/>
      <c r="C4" s="105"/>
      <c r="D4" s="105"/>
      <c r="E4" s="105"/>
      <c r="F4" s="107"/>
      <c r="G4" s="107"/>
      <c r="H4" s="107"/>
      <c r="I4" s="103"/>
      <c r="J4" s="103"/>
      <c r="K4" s="103"/>
      <c r="L4" s="103"/>
      <c r="M4" s="9"/>
      <c r="N4" s="199" t="s">
        <v>122</v>
      </c>
      <c r="O4" s="199"/>
      <c r="P4" s="199"/>
      <c r="Q4" s="199"/>
      <c r="R4" s="7"/>
      <c r="S4" s="126"/>
      <c r="T4" s="142"/>
      <c r="U4" s="7"/>
      <c r="V4" s="126"/>
      <c r="W4" s="127"/>
    </row>
    <row r="5" spans="1:23" ht="21" customHeight="1" x14ac:dyDescent="0.2">
      <c r="A5" s="206" t="s">
        <v>159</v>
      </c>
      <c r="B5" s="206"/>
      <c r="C5" s="206"/>
      <c r="D5" s="206"/>
      <c r="E5" s="206"/>
      <c r="F5" s="107" t="s">
        <v>156</v>
      </c>
      <c r="G5" s="107"/>
      <c r="H5" s="107"/>
      <c r="I5" s="103" t="s">
        <v>377</v>
      </c>
      <c r="J5" s="103"/>
      <c r="K5" s="103"/>
      <c r="L5" s="103"/>
      <c r="M5" s="9"/>
      <c r="N5" s="200" t="s">
        <v>123</v>
      </c>
      <c r="O5" s="200"/>
      <c r="P5" s="200"/>
      <c r="Q5" s="200"/>
      <c r="R5" s="7"/>
      <c r="S5" s="126"/>
      <c r="T5" s="142"/>
      <c r="U5" s="7"/>
      <c r="V5" s="126"/>
      <c r="W5" s="127"/>
    </row>
    <row r="6" spans="1:23" x14ac:dyDescent="0.2">
      <c r="A6" s="105" t="s">
        <v>47</v>
      </c>
      <c r="B6" s="105"/>
      <c r="C6" s="105"/>
      <c r="D6" s="105"/>
      <c r="E6" s="105"/>
      <c r="F6" s="107"/>
      <c r="G6" s="107"/>
      <c r="H6" s="107"/>
      <c r="I6" s="103"/>
      <c r="J6" s="103"/>
      <c r="K6" s="103"/>
      <c r="L6" s="103"/>
      <c r="M6" s="9"/>
      <c r="N6" s="200" t="s">
        <v>124</v>
      </c>
      <c r="O6" s="200"/>
      <c r="P6" s="200"/>
      <c r="Q6" s="200"/>
      <c r="R6" s="7"/>
      <c r="S6" s="126"/>
      <c r="T6" s="142"/>
      <c r="U6" s="7"/>
      <c r="V6" s="126"/>
      <c r="W6" s="127"/>
    </row>
    <row r="7" spans="1:23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9"/>
      <c r="N7" s="202" t="s">
        <v>125</v>
      </c>
      <c r="O7" s="202"/>
      <c r="P7" s="202"/>
      <c r="Q7" s="202"/>
      <c r="R7" s="7"/>
      <c r="S7" s="126"/>
      <c r="T7" s="142"/>
      <c r="U7" s="7"/>
      <c r="V7" s="126"/>
      <c r="W7" s="127"/>
    </row>
    <row r="8" spans="1:23" ht="22.5" x14ac:dyDescent="0.2">
      <c r="A8" s="131" t="s">
        <v>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9"/>
      <c r="N8" s="200" t="s">
        <v>126</v>
      </c>
      <c r="O8" s="200"/>
      <c r="P8" s="200"/>
      <c r="Q8" s="200"/>
      <c r="R8" s="7"/>
      <c r="S8" s="126"/>
      <c r="T8" s="142"/>
      <c r="U8" s="7"/>
      <c r="V8" s="126"/>
      <c r="W8" s="127"/>
    </row>
    <row r="9" spans="1:23" ht="18.75" customHeight="1" x14ac:dyDescent="0.2">
      <c r="A9" s="198" t="s">
        <v>152</v>
      </c>
      <c r="B9" s="198"/>
      <c r="C9" s="198"/>
      <c r="D9" s="198"/>
      <c r="E9" s="198"/>
      <c r="F9" s="125" t="s">
        <v>378</v>
      </c>
      <c r="G9" s="125"/>
      <c r="H9" s="125"/>
      <c r="I9" s="106" t="s">
        <v>379</v>
      </c>
      <c r="J9" s="106"/>
      <c r="K9" s="106"/>
      <c r="L9" s="106"/>
      <c r="M9" s="106"/>
      <c r="N9" s="200" t="s">
        <v>127</v>
      </c>
      <c r="O9" s="200"/>
      <c r="P9" s="200"/>
      <c r="Q9" s="200"/>
      <c r="R9" s="7"/>
      <c r="S9" s="126"/>
      <c r="T9" s="142"/>
      <c r="U9" s="7"/>
      <c r="V9" s="126"/>
      <c r="W9" s="127"/>
    </row>
    <row r="10" spans="1:23" ht="19.5" customHeight="1" x14ac:dyDescent="0.2">
      <c r="A10" s="198" t="s">
        <v>151</v>
      </c>
      <c r="B10" s="198"/>
      <c r="C10" s="125" t="s">
        <v>266</v>
      </c>
      <c r="D10" s="125"/>
      <c r="E10" s="125"/>
      <c r="F10" s="125"/>
      <c r="G10" s="125"/>
      <c r="H10" s="125"/>
      <c r="I10" s="3"/>
      <c r="J10" s="3"/>
      <c r="K10" s="3"/>
      <c r="L10" s="3"/>
      <c r="M10" s="9"/>
      <c r="N10" s="202" t="s">
        <v>128</v>
      </c>
      <c r="O10" s="202"/>
      <c r="P10" s="202"/>
      <c r="Q10" s="202"/>
      <c r="R10" s="7"/>
      <c r="S10" s="126"/>
      <c r="T10" s="142"/>
      <c r="U10" s="7"/>
      <c r="V10" s="126"/>
      <c r="W10" s="127"/>
    </row>
    <row r="11" spans="1:23" x14ac:dyDescent="0.2">
      <c r="A11" s="187" t="s">
        <v>1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9"/>
      <c r="N11" s="203" t="s">
        <v>129</v>
      </c>
      <c r="O11" s="203"/>
      <c r="P11" s="203"/>
      <c r="Q11" s="203"/>
      <c r="R11" s="7"/>
      <c r="S11" s="126"/>
      <c r="T11" s="142"/>
      <c r="U11" s="7"/>
      <c r="V11" s="126"/>
      <c r="W11" s="127"/>
    </row>
    <row r="12" spans="1:23" ht="20.100000000000001" customHeight="1" x14ac:dyDescent="0.2">
      <c r="A12" s="194" t="s">
        <v>2</v>
      </c>
      <c r="B12" s="195" t="s">
        <v>36</v>
      </c>
      <c r="C12" s="195"/>
      <c r="D12" s="195"/>
      <c r="E12" s="195"/>
      <c r="F12" s="195" t="s">
        <v>5</v>
      </c>
      <c r="G12" s="195"/>
      <c r="H12" s="137" t="s">
        <v>34</v>
      </c>
      <c r="I12" s="149"/>
      <c r="J12" s="149"/>
      <c r="K12" s="149"/>
      <c r="L12" s="149"/>
      <c r="N12" s="1"/>
      <c r="O12" s="1"/>
      <c r="P12" s="1"/>
      <c r="Q12" s="1"/>
    </row>
    <row r="13" spans="1:23" ht="20.100000000000001" customHeight="1" x14ac:dyDescent="0.2">
      <c r="A13" s="194"/>
      <c r="B13" s="195" t="s">
        <v>3</v>
      </c>
      <c r="C13" s="195"/>
      <c r="D13" s="195" t="s">
        <v>4</v>
      </c>
      <c r="E13" s="195"/>
      <c r="F13" s="195"/>
      <c r="G13" s="195"/>
      <c r="H13" s="140" t="s">
        <v>35</v>
      </c>
      <c r="I13" s="148"/>
      <c r="J13" s="148"/>
      <c r="K13" s="148"/>
      <c r="L13" s="148"/>
    </row>
    <row r="14" spans="1:23" ht="20.100000000000001" customHeight="1" x14ac:dyDescent="0.2">
      <c r="A14" s="5" t="s">
        <v>6</v>
      </c>
      <c r="B14" s="7"/>
      <c r="C14" s="5"/>
      <c r="D14" s="143"/>
      <c r="E14" s="143"/>
      <c r="F14" s="196" t="str">
        <f t="shared" ref="F14:F40" si="0">IF(OR(B14="",D14=""),"",IF(ISERROR(D14/B14),IF(D14=0,0,""),D14/B14))</f>
        <v/>
      </c>
      <c r="G14" s="196"/>
      <c r="H14" s="143"/>
      <c r="I14" s="143"/>
      <c r="J14" s="143"/>
      <c r="K14" s="143"/>
      <c r="L14" s="143"/>
      <c r="M14" s="194" t="s">
        <v>115</v>
      </c>
      <c r="N14" s="195" t="s">
        <v>116</v>
      </c>
      <c r="O14" s="195"/>
      <c r="P14" s="195"/>
      <c r="Q14" s="195"/>
      <c r="R14" s="195" t="s">
        <v>117</v>
      </c>
      <c r="S14" s="195"/>
      <c r="T14" s="195"/>
      <c r="U14" s="195" t="s">
        <v>130</v>
      </c>
      <c r="V14" s="195" t="s">
        <v>69</v>
      </c>
      <c r="W14" s="144" t="s">
        <v>131</v>
      </c>
    </row>
    <row r="15" spans="1:23" ht="20.100000000000001" customHeight="1" x14ac:dyDescent="0.2">
      <c r="A15" s="5" t="s">
        <v>7</v>
      </c>
      <c r="B15" s="5"/>
      <c r="C15" s="5"/>
      <c r="D15" s="195"/>
      <c r="E15" s="195"/>
      <c r="F15" s="196" t="str">
        <f t="shared" si="0"/>
        <v/>
      </c>
      <c r="G15" s="196"/>
      <c r="H15" s="143"/>
      <c r="I15" s="143"/>
      <c r="J15" s="143"/>
      <c r="K15" s="143"/>
      <c r="L15" s="143"/>
      <c r="M15" s="194"/>
      <c r="N15" s="195"/>
      <c r="O15" s="195"/>
      <c r="P15" s="195"/>
      <c r="Q15" s="195"/>
      <c r="R15" s="204" t="s">
        <v>130</v>
      </c>
      <c r="S15" s="195" t="s">
        <v>69</v>
      </c>
      <c r="T15" s="195" t="s">
        <v>131</v>
      </c>
      <c r="U15" s="195"/>
      <c r="V15" s="195"/>
      <c r="W15" s="144"/>
    </row>
    <row r="16" spans="1:23" ht="20.100000000000001" customHeight="1" x14ac:dyDescent="0.2">
      <c r="A16" s="5" t="s">
        <v>8</v>
      </c>
      <c r="B16" s="21">
        <f>'Ячейка 3Гео'!D19+'Ячейка 26Гео '!D19</f>
        <v>1420.799999998053</v>
      </c>
      <c r="C16" s="21"/>
      <c r="D16" s="197">
        <f>'Ячейка 3Гео'!H19+'Ячейка 26Гео '!H19</f>
        <v>716.63999999991574</v>
      </c>
      <c r="E16" s="197"/>
      <c r="F16" s="196">
        <f t="shared" si="0"/>
        <v>0.50439189189252376</v>
      </c>
      <c r="G16" s="196"/>
      <c r="H16" s="143"/>
      <c r="I16" s="143"/>
      <c r="J16" s="143"/>
      <c r="K16" s="143"/>
      <c r="L16" s="143"/>
      <c r="M16" s="194"/>
      <c r="N16" s="195"/>
      <c r="O16" s="195"/>
      <c r="P16" s="195"/>
      <c r="Q16" s="195"/>
      <c r="R16" s="204"/>
      <c r="S16" s="195"/>
      <c r="T16" s="195"/>
      <c r="U16" s="195"/>
      <c r="V16" s="195"/>
      <c r="W16" s="144"/>
    </row>
    <row r="17" spans="1:23" ht="20.100000000000001" customHeight="1" x14ac:dyDescent="0.2">
      <c r="A17" s="5" t="s">
        <v>9</v>
      </c>
      <c r="B17" s="38">
        <f>'Ячейка 3Гео'!D20+'Ячейка 26Гео '!D20</f>
        <v>1416.000000002532</v>
      </c>
      <c r="C17" s="21"/>
      <c r="D17" s="197">
        <f>'Ячейка 3Гео'!H20+'Ячейка 26Гео '!H20</f>
        <v>714.2399999999725</v>
      </c>
      <c r="E17" s="197"/>
      <c r="F17" s="196">
        <f t="shared" si="0"/>
        <v>0.50440677966009562</v>
      </c>
      <c r="G17" s="196"/>
      <c r="H17" s="143"/>
      <c r="I17" s="143"/>
      <c r="J17" s="143"/>
      <c r="K17" s="143"/>
      <c r="L17" s="143"/>
      <c r="M17" s="194"/>
      <c r="N17" s="195"/>
      <c r="O17" s="195"/>
      <c r="P17" s="195"/>
      <c r="Q17" s="195"/>
      <c r="R17" s="204"/>
      <c r="S17" s="195"/>
      <c r="T17" s="195"/>
      <c r="U17" s="195"/>
      <c r="V17" s="195"/>
      <c r="W17" s="144"/>
    </row>
    <row r="18" spans="1:23" ht="20.100000000000001" customHeight="1" x14ac:dyDescent="0.2">
      <c r="A18" s="5" t="s">
        <v>10</v>
      </c>
      <c r="B18" s="38">
        <f>'Ячейка 3Гео'!D21+'Ячейка 26Гео '!D21</f>
        <v>1401.599999998507</v>
      </c>
      <c r="C18" s="21"/>
      <c r="D18" s="197">
        <f>'Ячейка 3Гео'!H21+'Ячейка 26Гео '!H21</f>
        <v>714.2399999999725</v>
      </c>
      <c r="E18" s="197"/>
      <c r="F18" s="196">
        <f t="shared" si="0"/>
        <v>0.50958904109641356</v>
      </c>
      <c r="G18" s="196"/>
      <c r="H18" s="143"/>
      <c r="I18" s="143"/>
      <c r="J18" s="143"/>
      <c r="K18" s="143"/>
      <c r="L18" s="143"/>
      <c r="M18" s="194"/>
      <c r="N18" s="195"/>
      <c r="O18" s="195"/>
      <c r="P18" s="195"/>
      <c r="Q18" s="195"/>
      <c r="R18" s="204"/>
      <c r="S18" s="195"/>
      <c r="T18" s="195"/>
      <c r="U18" s="195"/>
      <c r="V18" s="195"/>
      <c r="W18" s="144"/>
    </row>
    <row r="19" spans="1:23" ht="20.100000000000001" customHeight="1" x14ac:dyDescent="0.2">
      <c r="A19" s="5" t="s">
        <v>11</v>
      </c>
      <c r="B19" s="38">
        <f>'Ячейка 3Гео'!D22+'Ячейка 26Гео '!D22</f>
        <v>1420.8000000002357</v>
      </c>
      <c r="C19" s="21"/>
      <c r="D19" s="197">
        <f>'Ячейка 3Гео'!H22+'Ячейка 26Гео '!H22</f>
        <v>718.55999999997948</v>
      </c>
      <c r="E19" s="197"/>
      <c r="F19" s="196">
        <f t="shared" si="0"/>
        <v>0.5057432432431449</v>
      </c>
      <c r="G19" s="196"/>
      <c r="H19" s="143"/>
      <c r="I19" s="143"/>
      <c r="J19" s="143"/>
      <c r="K19" s="143"/>
      <c r="L19" s="143"/>
      <c r="M19" s="9"/>
      <c r="N19" s="199" t="s">
        <v>132</v>
      </c>
      <c r="O19" s="199"/>
      <c r="P19" s="199"/>
      <c r="Q19" s="199"/>
      <c r="R19" s="7"/>
      <c r="S19" s="7"/>
      <c r="T19" s="7"/>
      <c r="U19" s="7"/>
      <c r="V19" s="7"/>
      <c r="W19" s="8"/>
    </row>
    <row r="20" spans="1:23" ht="20.100000000000001" customHeight="1" x14ac:dyDescent="0.2">
      <c r="A20" s="5" t="s">
        <v>12</v>
      </c>
      <c r="B20" s="38">
        <f>'Ячейка 3Гео'!D23+'Ячейка 26Гео '!D23</f>
        <v>1382.4000000000524</v>
      </c>
      <c r="C20" s="21"/>
      <c r="D20" s="197">
        <f>'Ячейка 3Гео'!H23+'Ячейка 26Гео '!H23</f>
        <v>710.40000000011787</v>
      </c>
      <c r="E20" s="197"/>
      <c r="F20" s="196">
        <f t="shared" si="0"/>
        <v>0.51388888888895468</v>
      </c>
      <c r="G20" s="196"/>
      <c r="H20" s="143"/>
      <c r="I20" s="143"/>
      <c r="J20" s="143"/>
      <c r="K20" s="143"/>
      <c r="L20" s="143"/>
      <c r="M20" s="9"/>
      <c r="N20" s="200" t="s">
        <v>133</v>
      </c>
      <c r="O20" s="200"/>
      <c r="P20" s="200"/>
      <c r="Q20" s="200"/>
      <c r="R20" s="7"/>
      <c r="S20" s="7"/>
      <c r="T20" s="7"/>
      <c r="U20" s="7"/>
      <c r="V20" s="7"/>
      <c r="W20" s="8"/>
    </row>
    <row r="21" spans="1:23" ht="20.100000000000001" customHeight="1" x14ac:dyDescent="0.2">
      <c r="A21" s="5" t="s">
        <v>13</v>
      </c>
      <c r="B21" s="38">
        <f>'Ячейка 3Гео'!D24+'Ячейка 26Гео '!D24</f>
        <v>1401.6000000006898</v>
      </c>
      <c r="C21" s="21"/>
      <c r="D21" s="197">
        <f>'Ячейка 3Гео'!H24+'Ячейка 26Гео '!H24</f>
        <v>708.48000000005413</v>
      </c>
      <c r="E21" s="197"/>
      <c r="F21" s="196">
        <f t="shared" si="0"/>
        <v>0.50547945205458433</v>
      </c>
      <c r="G21" s="196"/>
      <c r="H21" s="143"/>
      <c r="I21" s="143"/>
      <c r="J21" s="143"/>
      <c r="K21" s="143"/>
      <c r="L21" s="143"/>
      <c r="M21" s="9"/>
      <c r="N21" s="201" t="s">
        <v>134</v>
      </c>
      <c r="O21" s="201"/>
      <c r="P21" s="201"/>
      <c r="Q21" s="201"/>
      <c r="R21" s="7"/>
      <c r="S21" s="7"/>
      <c r="T21" s="7"/>
      <c r="U21" s="7"/>
      <c r="V21" s="7"/>
      <c r="W21" s="8"/>
    </row>
    <row r="22" spans="1:23" ht="20.100000000000001" customHeight="1" x14ac:dyDescent="0.2">
      <c r="A22" s="5" t="s">
        <v>14</v>
      </c>
      <c r="B22" s="38">
        <f>'Ячейка 3Гео'!D25+'Ячейка 26Гео '!D25</f>
        <v>1387.1999999988475</v>
      </c>
      <c r="C22" s="21"/>
      <c r="D22" s="197">
        <f>'Ячейка 3Гео'!H25+'Ячейка 26Гео '!H25</f>
        <v>694.56000000000131</v>
      </c>
      <c r="E22" s="197"/>
      <c r="F22" s="196">
        <f t="shared" si="0"/>
        <v>0.50069204152290825</v>
      </c>
      <c r="G22" s="196"/>
      <c r="H22" s="143"/>
      <c r="I22" s="143"/>
      <c r="J22" s="143"/>
      <c r="K22" s="143"/>
      <c r="L22" s="143"/>
    </row>
    <row r="23" spans="1:23" ht="20.100000000000001" customHeight="1" x14ac:dyDescent="0.2">
      <c r="A23" s="5" t="s">
        <v>15</v>
      </c>
      <c r="B23" s="38">
        <f>'Ячейка 3Гео'!D26+'Ячейка 26Гео '!D26</f>
        <v>1377.5999999990745</v>
      </c>
      <c r="C23" s="21"/>
      <c r="D23" s="197">
        <f>'Ячейка 3Гео'!H26+'Ячейка 26Гео '!H26</f>
        <v>682.56000000001222</v>
      </c>
      <c r="E23" s="197"/>
      <c r="F23" s="196">
        <f t="shared" si="0"/>
        <v>0.49547038327560305</v>
      </c>
      <c r="G23" s="196"/>
      <c r="H23" s="143"/>
      <c r="I23" s="143"/>
      <c r="J23" s="143"/>
      <c r="K23" s="143"/>
      <c r="L23" s="143"/>
    </row>
    <row r="24" spans="1:23" ht="20.100000000000001" customHeight="1" x14ac:dyDescent="0.2">
      <c r="A24" s="5" t="s">
        <v>16</v>
      </c>
      <c r="B24" s="38">
        <f>'Ячейка 3Гео'!D27+'Ячейка 26Гео '!D27</f>
        <v>1401.6000000006898</v>
      </c>
      <c r="C24" s="21"/>
      <c r="D24" s="197">
        <f>'Ячейка 3Гео'!H27+'Ячейка 26Гео '!H27</f>
        <v>670.07999999987078</v>
      </c>
      <c r="E24" s="197"/>
      <c r="F24" s="196">
        <f t="shared" si="0"/>
        <v>0.47808219178049444</v>
      </c>
      <c r="G24" s="196"/>
      <c r="H24" s="143"/>
      <c r="I24" s="143"/>
      <c r="J24" s="143"/>
      <c r="K24" s="143"/>
      <c r="L24" s="143"/>
      <c r="N24" s="134" t="s">
        <v>135</v>
      </c>
      <c r="O24" s="134"/>
      <c r="P24" s="134"/>
      <c r="Q24" s="134"/>
      <c r="R24" s="134"/>
      <c r="S24" s="134"/>
      <c r="T24" s="134"/>
      <c r="U24" s="134"/>
      <c r="V24" s="134"/>
    </row>
    <row r="25" spans="1:23" ht="20.100000000000001" customHeight="1" x14ac:dyDescent="0.2">
      <c r="A25" s="5" t="s">
        <v>17</v>
      </c>
      <c r="B25" s="38">
        <f>'Ячейка 3Гео'!D28+'Ячейка 26Гео '!D28</f>
        <v>1416.0000000014406</v>
      </c>
      <c r="C25" s="21"/>
      <c r="D25" s="197">
        <f>'Ячейка 3Гео'!H28+'Ячейка 26Гео '!H28</f>
        <v>665.27999999998428</v>
      </c>
      <c r="E25" s="197"/>
      <c r="F25" s="196">
        <f t="shared" si="0"/>
        <v>0.46983050847408719</v>
      </c>
      <c r="G25" s="196"/>
      <c r="H25" s="143"/>
      <c r="I25" s="143"/>
      <c r="J25" s="143"/>
      <c r="K25" s="143"/>
      <c r="L25" s="143"/>
      <c r="N25" s="17" t="s">
        <v>136</v>
      </c>
      <c r="O25" s="134" t="s">
        <v>137</v>
      </c>
      <c r="P25" s="134"/>
      <c r="Q25" s="134"/>
      <c r="R25" s="134"/>
      <c r="S25" s="134"/>
      <c r="T25" s="134"/>
      <c r="U25" s="134"/>
      <c r="V25" s="134"/>
    </row>
    <row r="26" spans="1:23" ht="20.100000000000001" customHeight="1" x14ac:dyDescent="0.2">
      <c r="A26" s="5" t="s">
        <v>18</v>
      </c>
      <c r="B26" s="38">
        <f>'Ячейка 3Гео'!D29+'Ячейка 26Гео '!D29</f>
        <v>1415.9999999992579</v>
      </c>
      <c r="C26" s="21"/>
      <c r="D26" s="197">
        <f>'Ячейка 3Гео'!H29+'Ячейка 26Гео '!H29</f>
        <v>661.92000000000917</v>
      </c>
      <c r="E26" s="197"/>
      <c r="F26" s="196">
        <f t="shared" si="0"/>
        <v>0.46745762711889555</v>
      </c>
      <c r="G26" s="196"/>
      <c r="H26" s="143"/>
      <c r="I26" s="143"/>
      <c r="J26" s="143"/>
      <c r="K26" s="143"/>
      <c r="L26" s="143"/>
      <c r="N26" s="17" t="s">
        <v>138</v>
      </c>
      <c r="O26" s="134" t="s">
        <v>188</v>
      </c>
      <c r="P26" s="134"/>
      <c r="Q26" s="134"/>
      <c r="R26" s="134"/>
      <c r="S26" s="134"/>
      <c r="T26" s="134"/>
      <c r="U26" s="134"/>
      <c r="V26" s="134"/>
    </row>
    <row r="27" spans="1:23" ht="20.100000000000001" customHeight="1" x14ac:dyDescent="0.2">
      <c r="A27" s="5" t="s">
        <v>19</v>
      </c>
      <c r="B27" s="38">
        <f>'Ячейка 3Гео'!D30+'Ячейка 26Гео '!D30</f>
        <v>1425.5999999990308</v>
      </c>
      <c r="C27" s="21"/>
      <c r="D27" s="197">
        <f>'Ячейка 3Гео'!H30+'Ячейка 26Гео '!H30</f>
        <v>668.6399999999594</v>
      </c>
      <c r="E27" s="197"/>
      <c r="F27" s="196">
        <f t="shared" si="0"/>
        <v>0.46902356902385939</v>
      </c>
      <c r="G27" s="196"/>
      <c r="H27" s="143"/>
      <c r="I27" s="143"/>
      <c r="J27" s="143"/>
      <c r="K27" s="143"/>
      <c r="L27" s="143"/>
      <c r="N27" s="17" t="s">
        <v>139</v>
      </c>
      <c r="O27" s="134" t="s">
        <v>140</v>
      </c>
      <c r="P27" s="134"/>
      <c r="Q27" s="134"/>
      <c r="R27" s="134"/>
      <c r="S27" s="134"/>
      <c r="T27" s="134"/>
      <c r="U27" s="134"/>
      <c r="V27" s="134"/>
    </row>
    <row r="28" spans="1:23" ht="20.100000000000001" customHeight="1" x14ac:dyDescent="0.2">
      <c r="A28" s="5" t="s">
        <v>20</v>
      </c>
      <c r="B28" s="38">
        <f>'Ячейка 3Гео'!D31+'Ячейка 26Гео '!D31</f>
        <v>1396.8000000008033</v>
      </c>
      <c r="C28" s="21"/>
      <c r="D28" s="197">
        <f>'Ячейка 3Гео'!H31+'Ячейка 26Гео '!H31</f>
        <v>659.04000000018641</v>
      </c>
      <c r="E28" s="197"/>
      <c r="F28" s="196">
        <f t="shared" si="0"/>
        <v>0.4718213058417865</v>
      </c>
      <c r="G28" s="196"/>
      <c r="H28" s="143"/>
      <c r="I28" s="143"/>
      <c r="J28" s="143"/>
      <c r="K28" s="143"/>
      <c r="L28" s="143"/>
      <c r="N28" s="17"/>
      <c r="O28" s="134" t="s">
        <v>141</v>
      </c>
      <c r="P28" s="134"/>
      <c r="Q28" s="134"/>
      <c r="R28" s="134"/>
      <c r="S28" s="134"/>
      <c r="T28" s="134"/>
      <c r="U28" s="134"/>
      <c r="V28" s="134"/>
    </row>
    <row r="29" spans="1:23" ht="20.100000000000001" customHeight="1" x14ac:dyDescent="0.2">
      <c r="A29" s="5" t="s">
        <v>21</v>
      </c>
      <c r="B29" s="38">
        <f>'Ячейка 3Гео'!D32+'Ячейка 26Гео '!D32</f>
        <v>1180.7999999993626</v>
      </c>
      <c r="C29" s="21"/>
      <c r="D29" s="197">
        <f>'Ячейка 3Гео'!H32+'Ячейка 26Гео '!H32</f>
        <v>575.99999999974898</v>
      </c>
      <c r="E29" s="197"/>
      <c r="F29" s="196">
        <f t="shared" si="0"/>
        <v>0.48780487804883121</v>
      </c>
      <c r="G29" s="196"/>
      <c r="H29" s="143"/>
      <c r="I29" s="143"/>
      <c r="J29" s="143"/>
      <c r="K29" s="143"/>
      <c r="L29" s="143"/>
      <c r="N29" s="17"/>
      <c r="O29" s="134" t="s">
        <v>142</v>
      </c>
      <c r="P29" s="134"/>
      <c r="Q29" s="134"/>
      <c r="R29" s="134"/>
      <c r="S29" s="134"/>
      <c r="T29" s="134"/>
      <c r="U29" s="134"/>
      <c r="V29" s="134"/>
    </row>
    <row r="30" spans="1:23" ht="20.100000000000001" customHeight="1" x14ac:dyDescent="0.2">
      <c r="A30" s="5" t="s">
        <v>22</v>
      </c>
      <c r="B30" s="38">
        <f>'Ячейка 3Гео'!D33+'Ячейка 26Гео '!D33</f>
        <v>724.80000000032305</v>
      </c>
      <c r="C30" s="21"/>
      <c r="D30" s="197">
        <f>'Ячейка 3Гео'!H33+'Ячейка 26Гео '!H33</f>
        <v>391.20000000029904</v>
      </c>
      <c r="E30" s="197"/>
      <c r="F30" s="196">
        <f t="shared" si="0"/>
        <v>0.53973509933792041</v>
      </c>
      <c r="G30" s="196"/>
      <c r="H30" s="143"/>
      <c r="I30" s="143"/>
      <c r="J30" s="143"/>
      <c r="K30" s="143"/>
      <c r="L30" s="143"/>
      <c r="N30" s="17" t="s">
        <v>143</v>
      </c>
      <c r="O30" s="134" t="s">
        <v>144</v>
      </c>
      <c r="P30" s="134"/>
      <c r="Q30" s="134"/>
      <c r="R30" s="134"/>
      <c r="S30" s="134"/>
      <c r="T30" s="134"/>
      <c r="U30" s="134"/>
      <c r="V30" s="134"/>
    </row>
    <row r="31" spans="1:23" ht="20.100000000000001" customHeight="1" x14ac:dyDescent="0.2">
      <c r="A31" s="5" t="s">
        <v>23</v>
      </c>
      <c r="B31" s="38">
        <f>'Ячейка 3Гео'!D34+'Ячейка 26Гео '!D34</f>
        <v>1003.1999999991967</v>
      </c>
      <c r="C31" s="21"/>
      <c r="D31" s="197">
        <f>'Ячейка 3Гео'!H34+'Ячейка 26Гео '!H34</f>
        <v>503.51999999993495</v>
      </c>
      <c r="E31" s="197"/>
      <c r="F31" s="196">
        <f t="shared" si="0"/>
        <v>0.50191387559842315</v>
      </c>
      <c r="G31" s="196"/>
      <c r="H31" s="143"/>
      <c r="I31" s="143"/>
      <c r="J31" s="143"/>
      <c r="K31" s="143"/>
      <c r="L31" s="143"/>
      <c r="N31" s="17"/>
      <c r="O31" s="134" t="s">
        <v>145</v>
      </c>
      <c r="P31" s="134"/>
      <c r="Q31" s="134"/>
      <c r="R31" s="134"/>
      <c r="S31" s="134"/>
      <c r="T31" s="134"/>
      <c r="U31" s="134"/>
      <c r="V31" s="134"/>
    </row>
    <row r="32" spans="1:23" ht="20.100000000000001" customHeight="1" x14ac:dyDescent="0.2">
      <c r="A32" s="5" t="s">
        <v>24</v>
      </c>
      <c r="B32" s="38">
        <f>'Ячейка 3Гео'!D35+'Ячейка 26Гео '!D35</f>
        <v>1363.2000000015978</v>
      </c>
      <c r="C32" s="21"/>
      <c r="D32" s="197">
        <f>'Ячейка 3Гео'!H35+'Ячейка 26Гео '!H35</f>
        <v>644.63999999998123</v>
      </c>
      <c r="E32" s="197"/>
      <c r="F32" s="196">
        <f t="shared" si="0"/>
        <v>0.47288732394309391</v>
      </c>
      <c r="G32" s="196"/>
      <c r="H32" s="143"/>
      <c r="I32" s="143"/>
      <c r="J32" s="143"/>
      <c r="K32" s="143"/>
      <c r="L32" s="143"/>
      <c r="N32" s="17" t="s">
        <v>146</v>
      </c>
      <c r="O32" s="134" t="s">
        <v>147</v>
      </c>
      <c r="P32" s="134"/>
      <c r="Q32" s="134"/>
      <c r="R32" s="134"/>
      <c r="S32" s="134"/>
      <c r="T32" s="134"/>
      <c r="U32" s="134"/>
      <c r="V32" s="134"/>
    </row>
    <row r="33" spans="1:24" ht="20.100000000000001" customHeight="1" x14ac:dyDescent="0.2">
      <c r="A33" s="5" t="s">
        <v>25</v>
      </c>
      <c r="B33" s="38">
        <f>'Ячейка 3Гео'!D36+'Ячейка 26Гео '!D36</f>
        <v>1372.799999999188</v>
      </c>
      <c r="C33" s="21"/>
      <c r="D33" s="197">
        <f>'Ячейка 3Гео'!H36+'Ячейка 26Гео '!H36</f>
        <v>658.56000000003405</v>
      </c>
      <c r="E33" s="197"/>
      <c r="F33" s="196">
        <f t="shared" si="0"/>
        <v>0.47972027972058828</v>
      </c>
      <c r="G33" s="196"/>
      <c r="H33" s="143"/>
      <c r="I33" s="143"/>
      <c r="J33" s="143"/>
      <c r="K33" s="143"/>
      <c r="L33" s="143"/>
      <c r="N33" s="17" t="s">
        <v>148</v>
      </c>
      <c r="O33" s="134" t="s">
        <v>149</v>
      </c>
      <c r="P33" s="134"/>
      <c r="Q33" s="134"/>
      <c r="R33" s="134"/>
      <c r="S33" s="134"/>
      <c r="T33" s="134"/>
      <c r="U33" s="134"/>
      <c r="V33" s="134"/>
    </row>
    <row r="34" spans="1:24" ht="20.100000000000001" customHeight="1" x14ac:dyDescent="0.2">
      <c r="A34" s="5" t="s">
        <v>26</v>
      </c>
      <c r="B34" s="38">
        <f>'Ячейка 3Гео'!D37+'Ячейка 26Гео '!D37</f>
        <v>1358.4000000006199</v>
      </c>
      <c r="C34" s="21"/>
      <c r="D34" s="197">
        <f>'Ячейка 3Гео'!H37+'Ячейка 26Гео '!H37</f>
        <v>659.51999999979307</v>
      </c>
      <c r="E34" s="197"/>
      <c r="F34" s="196">
        <f t="shared" si="0"/>
        <v>0.48551236749079218</v>
      </c>
      <c r="G34" s="196"/>
      <c r="H34" s="143"/>
      <c r="I34" s="143"/>
      <c r="J34" s="143"/>
      <c r="K34" s="143"/>
      <c r="L34" s="143"/>
    </row>
    <row r="35" spans="1:24" ht="20.100000000000001" customHeight="1" x14ac:dyDescent="0.2">
      <c r="A35" s="5" t="s">
        <v>27</v>
      </c>
      <c r="B35" s="38">
        <f>'Ячейка 3Гео'!D38+'Ячейка 26Гео '!D38</f>
        <v>1358.4000000006199</v>
      </c>
      <c r="C35" s="21"/>
      <c r="D35" s="197">
        <f>'Ячейка 3Гео'!H38+'Ячейка 26Гео '!H38</f>
        <v>664.32000000022526</v>
      </c>
      <c r="E35" s="197"/>
      <c r="F35" s="196">
        <f t="shared" si="0"/>
        <v>0.48904593639570237</v>
      </c>
      <c r="G35" s="196"/>
      <c r="H35" s="143"/>
      <c r="I35" s="143"/>
      <c r="J35" s="143"/>
      <c r="K35" s="143"/>
      <c r="L35" s="143"/>
    </row>
    <row r="36" spans="1:24" ht="20.100000000000001" customHeight="1" x14ac:dyDescent="0.2">
      <c r="A36" s="5" t="s">
        <v>28</v>
      </c>
      <c r="B36" s="38">
        <f>'Ячейка 3Гео'!D39+'Ячейка 26Гео '!D39</f>
        <v>1358.3999999984371</v>
      </c>
      <c r="C36" s="21"/>
      <c r="D36" s="197">
        <f>'Ячейка 3Гео'!H39+'Ячейка 26Гео '!H39</f>
        <v>666.71999999989566</v>
      </c>
      <c r="E36" s="197"/>
      <c r="F36" s="196">
        <f t="shared" si="0"/>
        <v>0.49081272084854444</v>
      </c>
      <c r="G36" s="196"/>
      <c r="H36" s="143"/>
      <c r="I36" s="143"/>
      <c r="J36" s="143"/>
      <c r="K36" s="143"/>
      <c r="L36" s="143"/>
    </row>
    <row r="37" spans="1:24" ht="20.100000000000001" customHeight="1" x14ac:dyDescent="0.2">
      <c r="A37" s="5" t="s">
        <v>29</v>
      </c>
      <c r="B37" s="38">
        <f>'Ячейка 3Гео'!D40+'Ячейка 26Гео '!D40</f>
        <v>1358.3999999995285</v>
      </c>
      <c r="C37" s="21"/>
      <c r="D37" s="197">
        <f>'Ячейка 3Гео'!H40+'Ячейка 26Гео '!H40</f>
        <v>662.39999999988868</v>
      </c>
      <c r="E37" s="197"/>
      <c r="F37" s="196">
        <f t="shared" si="0"/>
        <v>0.48763250883400955</v>
      </c>
      <c r="G37" s="196"/>
      <c r="H37" s="143"/>
      <c r="I37" s="143"/>
      <c r="J37" s="143"/>
      <c r="K37" s="143"/>
      <c r="L37" s="143"/>
    </row>
    <row r="38" spans="1:24" ht="20.100000000000001" customHeight="1" x14ac:dyDescent="0.2">
      <c r="A38" s="5" t="s">
        <v>30</v>
      </c>
      <c r="B38" s="38">
        <f>'Ячейка 3Гео'!D41+'Ячейка 26Гео '!D41</f>
        <v>1353.6000000007334</v>
      </c>
      <c r="C38" s="21"/>
      <c r="D38" s="197">
        <f>'Ячейка 3Гео'!H41+'Ячейка 26Гео '!H41</f>
        <v>669.60000000026412</v>
      </c>
      <c r="E38" s="197"/>
      <c r="F38" s="196">
        <f t="shared" si="0"/>
        <v>0.49468085106375687</v>
      </c>
      <c r="G38" s="196"/>
      <c r="H38" s="143"/>
      <c r="I38" s="143"/>
      <c r="J38" s="143"/>
      <c r="K38" s="143"/>
      <c r="L38" s="143"/>
    </row>
    <row r="39" spans="1:24" ht="20.100000000000001" customHeight="1" x14ac:dyDescent="0.2">
      <c r="A39" s="5" t="s">
        <v>31</v>
      </c>
      <c r="B39" s="38">
        <f>'Ячейка 3Гео'!D42+'Ячейка 26Гео '!D42</f>
        <v>1358.4000000017113</v>
      </c>
      <c r="C39" s="21"/>
      <c r="D39" s="197">
        <f>'Ячейка 3Гео'!H42+'Ячейка 26Гео '!H42</f>
        <v>674.39999999987776</v>
      </c>
      <c r="E39" s="197"/>
      <c r="F39" s="196">
        <f t="shared" si="0"/>
        <v>0.49646643109469091</v>
      </c>
      <c r="G39" s="196"/>
      <c r="H39" s="143"/>
      <c r="I39" s="143"/>
      <c r="J39" s="143"/>
      <c r="K39" s="143"/>
      <c r="L39" s="143"/>
      <c r="P39" s="91" t="s">
        <v>150</v>
      </c>
      <c r="Q39" s="91"/>
      <c r="R39" s="91"/>
      <c r="S39" s="90" t="s">
        <v>382</v>
      </c>
      <c r="T39" s="90"/>
      <c r="U39" s="90"/>
      <c r="V39" s="90"/>
      <c r="W39" s="90"/>
      <c r="X39" s="90"/>
    </row>
    <row r="40" spans="1:24" ht="20.100000000000001" customHeight="1" x14ac:dyDescent="0.2">
      <c r="A40" s="5" t="s">
        <v>32</v>
      </c>
      <c r="B40" s="21">
        <f>SUM(B15:B39)</f>
        <v>32054.400000000533</v>
      </c>
      <c r="C40" s="21"/>
      <c r="D40" s="197">
        <f>SUM(D15:E39)</f>
        <v>15755.519999999979</v>
      </c>
      <c r="E40" s="197"/>
      <c r="F40" s="196">
        <f t="shared" si="0"/>
        <v>0.49152440850553175</v>
      </c>
      <c r="G40" s="196"/>
      <c r="H40" s="143"/>
      <c r="I40" s="143"/>
      <c r="J40" s="143"/>
      <c r="K40" s="143"/>
      <c r="L40" s="143"/>
    </row>
    <row r="41" spans="1:24" ht="20.100000000000001" customHeight="1" x14ac:dyDescent="0.2">
      <c r="A41" s="5" t="s">
        <v>33</v>
      </c>
      <c r="B41" s="5"/>
      <c r="C41" s="5"/>
      <c r="D41" s="195"/>
      <c r="E41" s="195"/>
      <c r="F41" s="196"/>
      <c r="G41" s="196"/>
      <c r="H41" s="143"/>
      <c r="I41" s="143"/>
      <c r="J41" s="143"/>
      <c r="K41" s="143"/>
      <c r="L41" s="143"/>
    </row>
    <row r="42" spans="1:24" ht="20.100000000000001" customHeight="1" x14ac:dyDescent="0.2">
      <c r="A42" s="194" t="s">
        <v>2</v>
      </c>
      <c r="B42" s="144" t="s">
        <v>37</v>
      </c>
      <c r="C42" s="145"/>
      <c r="D42" s="194"/>
      <c r="E42" s="144" t="s">
        <v>40</v>
      </c>
      <c r="F42" s="145"/>
      <c r="G42" s="145"/>
      <c r="H42" s="145"/>
      <c r="I42" s="194"/>
      <c r="J42" s="137" t="s">
        <v>5</v>
      </c>
      <c r="K42" s="149"/>
      <c r="L42" s="149"/>
    </row>
    <row r="43" spans="1:24" ht="36" customHeight="1" x14ac:dyDescent="0.2">
      <c r="A43" s="194"/>
      <c r="B43" s="195" t="s">
        <v>38</v>
      </c>
      <c r="C43" s="195"/>
      <c r="D43" s="5" t="s">
        <v>39</v>
      </c>
      <c r="E43" s="144" t="s">
        <v>41</v>
      </c>
      <c r="F43" s="145"/>
      <c r="G43" s="194"/>
      <c r="H43" s="144" t="s">
        <v>42</v>
      </c>
      <c r="I43" s="194"/>
      <c r="J43" s="140"/>
      <c r="K43" s="148"/>
      <c r="L43" s="148"/>
    </row>
    <row r="44" spans="1:24" ht="20.100000000000001" customHeight="1" x14ac:dyDescent="0.2">
      <c r="A44" s="4" t="s">
        <v>153</v>
      </c>
      <c r="B44" s="191">
        <f>SUM(B24:B26)</f>
        <v>4233.6000000013883</v>
      </c>
      <c r="C44" s="192"/>
      <c r="D44" s="21">
        <f>SUM(D24:E26)</f>
        <v>1997.2799999998642</v>
      </c>
      <c r="E44" s="191">
        <f>B44/3</f>
        <v>1411.2000000004628</v>
      </c>
      <c r="F44" s="193"/>
      <c r="G44" s="192"/>
      <c r="H44" s="191">
        <f>D44/3</f>
        <v>665.75999999995474</v>
      </c>
      <c r="I44" s="192"/>
      <c r="J44" s="188">
        <f>H44/E44</f>
        <v>0.47176870748280642</v>
      </c>
      <c r="K44" s="189"/>
      <c r="L44" s="189"/>
    </row>
    <row r="45" spans="1:24" ht="20.100000000000001" customHeight="1" x14ac:dyDescent="0.2">
      <c r="A45" s="4" t="s">
        <v>43</v>
      </c>
      <c r="B45" s="191">
        <f>SUM(B33:B36)</f>
        <v>5447.999999998865</v>
      </c>
      <c r="C45" s="192"/>
      <c r="D45" s="21">
        <f>SUM(D33:E36)</f>
        <v>2649.119999999948</v>
      </c>
      <c r="E45" s="191">
        <f>B45/4</f>
        <v>1361.9999999997162</v>
      </c>
      <c r="F45" s="193"/>
      <c r="G45" s="192"/>
      <c r="H45" s="191">
        <f>D45/4</f>
        <v>662.27999999998701</v>
      </c>
      <c r="I45" s="192"/>
      <c r="J45" s="188">
        <f>H45/E45</f>
        <v>0.4862555066080213</v>
      </c>
      <c r="K45" s="189"/>
      <c r="L45" s="189"/>
    </row>
    <row r="46" spans="1:24" ht="20.100000000000001" customHeight="1" x14ac:dyDescent="0.2">
      <c r="A46" s="4" t="s">
        <v>44</v>
      </c>
      <c r="B46" s="191">
        <f>SUM(B16:B39)</f>
        <v>32054.400000000533</v>
      </c>
      <c r="C46" s="192"/>
      <c r="D46" s="21">
        <f>SUM(D16:E39)</f>
        <v>15755.519999999979</v>
      </c>
      <c r="E46" s="191">
        <f>B46/24</f>
        <v>1335.6000000000222</v>
      </c>
      <c r="F46" s="193"/>
      <c r="G46" s="192"/>
      <c r="H46" s="191">
        <f>D46/24</f>
        <v>656.47999999999911</v>
      </c>
      <c r="I46" s="192"/>
      <c r="J46" s="188">
        <f>H46/E46</f>
        <v>0.49152440850553175</v>
      </c>
      <c r="K46" s="189"/>
      <c r="L46" s="189"/>
    </row>
    <row r="47" spans="1:24" ht="20.100000000000001" customHeight="1" x14ac:dyDescent="0.2"/>
    <row r="48" spans="1:24" ht="20.100000000000001" customHeight="1" x14ac:dyDescent="0.2"/>
    <row r="49" spans="3:9" ht="20.100000000000001" customHeight="1" x14ac:dyDescent="0.2"/>
    <row r="50" spans="3:9" ht="20.100000000000001" customHeight="1" x14ac:dyDescent="0.2">
      <c r="C50" s="128" t="s">
        <v>194</v>
      </c>
      <c r="D50" s="128"/>
      <c r="E50" s="128"/>
      <c r="F50" s="128"/>
      <c r="G50" s="128"/>
      <c r="H50" s="128"/>
      <c r="I50" s="128"/>
    </row>
    <row r="51" spans="3:9" ht="20.100000000000001" customHeight="1" x14ac:dyDescent="0.2"/>
  </sheetData>
  <mergeCells count="189">
    <mergeCell ref="V8:W8"/>
    <mergeCell ref="V9:W9"/>
    <mergeCell ref="V10:W10"/>
    <mergeCell ref="V11:W11"/>
    <mergeCell ref="V4:W4"/>
    <mergeCell ref="V5:W5"/>
    <mergeCell ref="V6:W6"/>
    <mergeCell ref="V7:W7"/>
    <mergeCell ref="S39:X39"/>
    <mergeCell ref="U14:U18"/>
    <mergeCell ref="V14:V18"/>
    <mergeCell ref="W14:W18"/>
    <mergeCell ref="O30:V30"/>
    <mergeCell ref="O31:V31"/>
    <mergeCell ref="O32:V32"/>
    <mergeCell ref="O33:V33"/>
    <mergeCell ref="P39:R39"/>
    <mergeCell ref="N24:V24"/>
    <mergeCell ref="O25:V25"/>
    <mergeCell ref="O26:V26"/>
    <mergeCell ref="O27:V27"/>
    <mergeCell ref="O28:V28"/>
    <mergeCell ref="O29:V29"/>
    <mergeCell ref="N7:Q7"/>
    <mergeCell ref="U1:W1"/>
    <mergeCell ref="R2:R3"/>
    <mergeCell ref="U2:U3"/>
    <mergeCell ref="S2:T2"/>
    <mergeCell ref="S3:T3"/>
    <mergeCell ref="V2:W2"/>
    <mergeCell ref="V3:W3"/>
    <mergeCell ref="F5:H6"/>
    <mergeCell ref="I5:L6"/>
    <mergeCell ref="F3:H4"/>
    <mergeCell ref="I3:L4"/>
    <mergeCell ref="F1:H2"/>
    <mergeCell ref="I1:L2"/>
    <mergeCell ref="S4:T4"/>
    <mergeCell ref="S5:T5"/>
    <mergeCell ref="S6:T6"/>
    <mergeCell ref="N4:Q4"/>
    <mergeCell ref="N5:Q5"/>
    <mergeCell ref="N6:Q6"/>
    <mergeCell ref="N8:Q8"/>
    <mergeCell ref="N9:Q9"/>
    <mergeCell ref="M1:M3"/>
    <mergeCell ref="N1:Q3"/>
    <mergeCell ref="R1:T1"/>
    <mergeCell ref="S8:T8"/>
    <mergeCell ref="S9:T9"/>
    <mergeCell ref="S7:T7"/>
    <mergeCell ref="N19:Q19"/>
    <mergeCell ref="I9:M9"/>
    <mergeCell ref="A7:L7"/>
    <mergeCell ref="F12:G13"/>
    <mergeCell ref="H12:L12"/>
    <mergeCell ref="F9:H9"/>
    <mergeCell ref="A9:E9"/>
    <mergeCell ref="A8:L8"/>
    <mergeCell ref="F14:G14"/>
    <mergeCell ref="F15:G15"/>
    <mergeCell ref="F16:G16"/>
    <mergeCell ref="F17:G17"/>
    <mergeCell ref="H14:L14"/>
    <mergeCell ref="H15:L15"/>
    <mergeCell ref="H16:L16"/>
    <mergeCell ref="H17:L17"/>
    <mergeCell ref="N10:Q10"/>
    <mergeCell ref="N11:Q11"/>
    <mergeCell ref="M14:M18"/>
    <mergeCell ref="N14:Q18"/>
    <mergeCell ref="R14:T14"/>
    <mergeCell ref="T15:T18"/>
    <mergeCell ref="S15:S18"/>
    <mergeCell ref="R15:R18"/>
    <mergeCell ref="S10:T10"/>
    <mergeCell ref="S11:T11"/>
    <mergeCell ref="D36:E36"/>
    <mergeCell ref="D38:E38"/>
    <mergeCell ref="D39:E39"/>
    <mergeCell ref="D37:E37"/>
    <mergeCell ref="D29:E29"/>
    <mergeCell ref="F21:G21"/>
    <mergeCell ref="D21:E21"/>
    <mergeCell ref="N20:Q20"/>
    <mergeCell ref="N21:Q21"/>
    <mergeCell ref="D14:E14"/>
    <mergeCell ref="D15:E15"/>
    <mergeCell ref="D16:E16"/>
    <mergeCell ref="D17:E17"/>
    <mergeCell ref="D18:E18"/>
    <mergeCell ref="D19:E19"/>
    <mergeCell ref="D20:E20"/>
    <mergeCell ref="C50:I50"/>
    <mergeCell ref="A10:B10"/>
    <mergeCell ref="C10:H10"/>
    <mergeCell ref="A11:L11"/>
    <mergeCell ref="H13:L13"/>
    <mergeCell ref="A12:A13"/>
    <mergeCell ref="B13:C13"/>
    <mergeCell ref="D13:E13"/>
    <mergeCell ref="B12:E12"/>
    <mergeCell ref="A42:A43"/>
    <mergeCell ref="B43:C43"/>
    <mergeCell ref="D27:E27"/>
    <mergeCell ref="D28:E28"/>
    <mergeCell ref="D40:E40"/>
    <mergeCell ref="D33:E33"/>
    <mergeCell ref="D34:E34"/>
    <mergeCell ref="D35:E35"/>
    <mergeCell ref="D22:E22"/>
    <mergeCell ref="F27:G27"/>
    <mergeCell ref="F28:G28"/>
    <mergeCell ref="F22:G22"/>
    <mergeCell ref="F18:G18"/>
    <mergeCell ref="F19:G19"/>
    <mergeCell ref="F20:G20"/>
    <mergeCell ref="F34:G34"/>
    <mergeCell ref="D30:E30"/>
    <mergeCell ref="D31:E31"/>
    <mergeCell ref="D32:E32"/>
    <mergeCell ref="D23:E23"/>
    <mergeCell ref="D24:E24"/>
    <mergeCell ref="F23:G23"/>
    <mergeCell ref="F24:G24"/>
    <mergeCell ref="F25:G25"/>
    <mergeCell ref="F26:G26"/>
    <mergeCell ref="F33:G33"/>
    <mergeCell ref="D25:E25"/>
    <mergeCell ref="D26:E26"/>
    <mergeCell ref="F35:G35"/>
    <mergeCell ref="F36:G36"/>
    <mergeCell ref="F37:G37"/>
    <mergeCell ref="F38:G38"/>
    <mergeCell ref="F39:G39"/>
    <mergeCell ref="H23:L23"/>
    <mergeCell ref="H24:L24"/>
    <mergeCell ref="H25:L25"/>
    <mergeCell ref="H26:L26"/>
    <mergeCell ref="H27:L27"/>
    <mergeCell ref="H28:L28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6:I46"/>
    <mergeCell ref="E42:I42"/>
    <mergeCell ref="E43:G43"/>
    <mergeCell ref="H43:I43"/>
    <mergeCell ref="E44:G44"/>
    <mergeCell ref="H44:I44"/>
    <mergeCell ref="H41:L41"/>
    <mergeCell ref="B42:D42"/>
    <mergeCell ref="B44:C44"/>
    <mergeCell ref="H18:L18"/>
    <mergeCell ref="H19:L19"/>
    <mergeCell ref="H20:L20"/>
    <mergeCell ref="H21:L21"/>
    <mergeCell ref="H22:L22"/>
    <mergeCell ref="B45:C45"/>
    <mergeCell ref="J44:L44"/>
    <mergeCell ref="J45:L45"/>
    <mergeCell ref="D41:E41"/>
    <mergeCell ref="E45:G45"/>
    <mergeCell ref="F40:G40"/>
    <mergeCell ref="F29:G29"/>
    <mergeCell ref="F30:G30"/>
    <mergeCell ref="F31:G31"/>
    <mergeCell ref="F32:G32"/>
    <mergeCell ref="H45:I45"/>
    <mergeCell ref="F41:G41"/>
    <mergeCell ref="H35:L35"/>
    <mergeCell ref="H36:L36"/>
    <mergeCell ref="H37:L37"/>
    <mergeCell ref="H38:L38"/>
    <mergeCell ref="H39:L39"/>
    <mergeCell ref="H40:L40"/>
    <mergeCell ref="H29:L29"/>
    <mergeCell ref="H30:L30"/>
    <mergeCell ref="H31:L31"/>
    <mergeCell ref="H32:L32"/>
    <mergeCell ref="H33:L33"/>
    <mergeCell ref="H34:L34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4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X51"/>
  <sheetViews>
    <sheetView view="pageBreakPreview" topLeftCell="A13" zoomScale="75" zoomScaleNormal="100" zoomScaleSheetLayoutView="75" workbookViewId="0">
      <selection activeCell="S39" sqref="S39:X39"/>
    </sheetView>
  </sheetViews>
  <sheetFormatPr defaultRowHeight="18.75" x14ac:dyDescent="0.2"/>
  <cols>
    <col min="1" max="1" width="15.4257812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8.7109375" style="2" customWidth="1"/>
    <col min="13" max="13" width="8.42578125" style="2" customWidth="1"/>
    <col min="14" max="18" width="10.7109375" style="2" customWidth="1"/>
    <col min="19" max="19" width="11.85546875" style="2" customWidth="1"/>
    <col min="20" max="20" width="15.7109375" style="2" customWidth="1"/>
    <col min="21" max="21" width="12.42578125" style="2" customWidth="1"/>
    <col min="22" max="22" width="12.7109375" style="2" customWidth="1"/>
    <col min="23" max="23" width="14.7109375" style="2" customWidth="1"/>
    <col min="24" max="28" width="10.28515625" style="2" customWidth="1"/>
    <col min="29" max="16384" width="9.140625" style="2"/>
  </cols>
  <sheetData>
    <row r="1" spans="1:23" ht="26.25" x14ac:dyDescent="0.2">
      <c r="A1" s="103" t="s">
        <v>161</v>
      </c>
      <c r="B1" s="103"/>
      <c r="C1" s="103"/>
      <c r="D1" s="103"/>
      <c r="E1" s="103"/>
      <c r="F1" s="107" t="s">
        <v>154</v>
      </c>
      <c r="G1" s="107"/>
      <c r="H1" s="107"/>
      <c r="I1" s="103" t="s">
        <v>163</v>
      </c>
      <c r="J1" s="103"/>
      <c r="K1" s="103"/>
      <c r="L1" s="103"/>
      <c r="M1" s="141" t="s">
        <v>115</v>
      </c>
      <c r="N1" s="135" t="s">
        <v>116</v>
      </c>
      <c r="O1" s="135"/>
      <c r="P1" s="135"/>
      <c r="Q1" s="135"/>
      <c r="R1" s="195" t="s">
        <v>117</v>
      </c>
      <c r="S1" s="195"/>
      <c r="T1" s="195"/>
      <c r="U1" s="195" t="s">
        <v>118</v>
      </c>
      <c r="V1" s="195"/>
      <c r="W1" s="144"/>
    </row>
    <row r="2" spans="1:23" ht="18.75" customHeight="1" x14ac:dyDescent="0.2">
      <c r="A2" s="105" t="s">
        <v>45</v>
      </c>
      <c r="B2" s="105"/>
      <c r="C2" s="105"/>
      <c r="D2" s="105"/>
      <c r="E2" s="105"/>
      <c r="F2" s="107"/>
      <c r="G2" s="107"/>
      <c r="H2" s="107"/>
      <c r="I2" s="103"/>
      <c r="J2" s="103"/>
      <c r="K2" s="103"/>
      <c r="L2" s="103"/>
      <c r="M2" s="132"/>
      <c r="N2" s="136"/>
      <c r="O2" s="136"/>
      <c r="P2" s="136"/>
      <c r="Q2" s="136"/>
      <c r="R2" s="136" t="s">
        <v>119</v>
      </c>
      <c r="S2" s="136" t="s">
        <v>120</v>
      </c>
      <c r="T2" s="136"/>
      <c r="U2" s="136" t="s">
        <v>119</v>
      </c>
      <c r="V2" s="136" t="s">
        <v>120</v>
      </c>
      <c r="W2" s="138"/>
    </row>
    <row r="3" spans="1:23" ht="21.75" customHeight="1" x14ac:dyDescent="0.2">
      <c r="A3" s="103" t="s">
        <v>162</v>
      </c>
      <c r="B3" s="103"/>
      <c r="C3" s="103"/>
      <c r="D3" s="103"/>
      <c r="E3" s="103"/>
      <c r="F3" s="107" t="s">
        <v>155</v>
      </c>
      <c r="G3" s="107"/>
      <c r="H3" s="107"/>
      <c r="I3" s="103" t="s">
        <v>237</v>
      </c>
      <c r="J3" s="103"/>
      <c r="K3" s="103"/>
      <c r="L3" s="103"/>
      <c r="M3" s="133"/>
      <c r="N3" s="139"/>
      <c r="O3" s="139"/>
      <c r="P3" s="139"/>
      <c r="Q3" s="139"/>
      <c r="R3" s="139"/>
      <c r="S3" s="139" t="s">
        <v>121</v>
      </c>
      <c r="T3" s="139"/>
      <c r="U3" s="139"/>
      <c r="V3" s="139" t="s">
        <v>121</v>
      </c>
      <c r="W3" s="140"/>
    </row>
    <row r="4" spans="1:23" ht="29.25" customHeight="1" x14ac:dyDescent="0.2">
      <c r="A4" s="105" t="s">
        <v>46</v>
      </c>
      <c r="B4" s="105"/>
      <c r="C4" s="105"/>
      <c r="D4" s="105"/>
      <c r="E4" s="105"/>
      <c r="F4" s="107"/>
      <c r="G4" s="107"/>
      <c r="H4" s="107"/>
      <c r="I4" s="103"/>
      <c r="J4" s="103"/>
      <c r="K4" s="103"/>
      <c r="L4" s="103"/>
      <c r="M4" s="9"/>
      <c r="N4" s="199" t="s">
        <v>122</v>
      </c>
      <c r="O4" s="199"/>
      <c r="P4" s="199"/>
      <c r="Q4" s="199"/>
      <c r="R4" s="7"/>
      <c r="S4" s="126"/>
      <c r="T4" s="142"/>
      <c r="U4" s="7"/>
      <c r="V4" s="126"/>
      <c r="W4" s="127"/>
    </row>
    <row r="5" spans="1:23" ht="18" customHeight="1" x14ac:dyDescent="0.2">
      <c r="A5" s="190" t="s">
        <v>184</v>
      </c>
      <c r="B5" s="190"/>
      <c r="C5" s="190"/>
      <c r="D5" s="190"/>
      <c r="E5" s="190"/>
      <c r="F5" s="107" t="s">
        <v>156</v>
      </c>
      <c r="G5" s="107"/>
      <c r="H5" s="107"/>
      <c r="I5" s="103" t="s">
        <v>163</v>
      </c>
      <c r="J5" s="103"/>
      <c r="K5" s="103"/>
      <c r="L5" s="103"/>
      <c r="M5" s="9"/>
      <c r="N5" s="200" t="s">
        <v>123</v>
      </c>
      <c r="O5" s="200"/>
      <c r="P5" s="200"/>
      <c r="Q5" s="200"/>
      <c r="R5" s="7">
        <v>4</v>
      </c>
      <c r="S5" s="126">
        <v>110000</v>
      </c>
      <c r="T5" s="142"/>
      <c r="U5" s="7"/>
      <c r="V5" s="126"/>
      <c r="W5" s="127"/>
    </row>
    <row r="6" spans="1:23" x14ac:dyDescent="0.2">
      <c r="A6" s="105" t="s">
        <v>47</v>
      </c>
      <c r="B6" s="105"/>
      <c r="C6" s="105"/>
      <c r="D6" s="105"/>
      <c r="E6" s="105"/>
      <c r="F6" s="107"/>
      <c r="G6" s="107"/>
      <c r="H6" s="107"/>
      <c r="I6" s="103"/>
      <c r="J6" s="103"/>
      <c r="K6" s="103"/>
      <c r="L6" s="103"/>
      <c r="M6" s="9"/>
      <c r="N6" s="200" t="s">
        <v>124</v>
      </c>
      <c r="O6" s="200"/>
      <c r="P6" s="200"/>
      <c r="Q6" s="200"/>
      <c r="R6" s="7">
        <v>73</v>
      </c>
      <c r="S6" s="126">
        <v>57450</v>
      </c>
      <c r="T6" s="142"/>
      <c r="U6" s="7">
        <v>16</v>
      </c>
      <c r="V6" s="126">
        <v>14750</v>
      </c>
      <c r="W6" s="127"/>
    </row>
    <row r="7" spans="1:23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9"/>
      <c r="N7" s="202" t="s">
        <v>125</v>
      </c>
      <c r="O7" s="202"/>
      <c r="P7" s="202"/>
      <c r="Q7" s="202"/>
      <c r="R7" s="7"/>
      <c r="S7" s="126"/>
      <c r="T7" s="142"/>
      <c r="U7" s="7"/>
      <c r="V7" s="126"/>
      <c r="W7" s="127"/>
    </row>
    <row r="8" spans="1:23" ht="22.5" x14ac:dyDescent="0.2">
      <c r="A8" s="131" t="s">
        <v>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9"/>
      <c r="N8" s="200" t="s">
        <v>126</v>
      </c>
      <c r="O8" s="200"/>
      <c r="P8" s="200"/>
      <c r="Q8" s="200"/>
      <c r="R8" s="7">
        <v>5</v>
      </c>
      <c r="S8" s="126">
        <v>1940</v>
      </c>
      <c r="T8" s="142"/>
      <c r="U8" s="7">
        <v>3</v>
      </c>
      <c r="V8" s="126">
        <v>1220</v>
      </c>
      <c r="W8" s="127"/>
    </row>
    <row r="9" spans="1:23" ht="18.75" customHeight="1" x14ac:dyDescent="0.2">
      <c r="A9" s="198" t="s">
        <v>152</v>
      </c>
      <c r="B9" s="198"/>
      <c r="C9" s="198"/>
      <c r="D9" s="198"/>
      <c r="E9" s="198"/>
      <c r="F9" s="125" t="s">
        <v>378</v>
      </c>
      <c r="G9" s="125"/>
      <c r="H9" s="125"/>
      <c r="I9" s="106" t="s">
        <v>379</v>
      </c>
      <c r="J9" s="106"/>
      <c r="K9" s="106"/>
      <c r="L9" s="106"/>
      <c r="M9" s="106"/>
      <c r="N9" s="200" t="s">
        <v>127</v>
      </c>
      <c r="O9" s="200"/>
      <c r="P9" s="200"/>
      <c r="Q9" s="200"/>
      <c r="R9" s="7">
        <v>3</v>
      </c>
      <c r="S9" s="126">
        <v>1890</v>
      </c>
      <c r="T9" s="142"/>
      <c r="U9" s="7">
        <v>5</v>
      </c>
      <c r="V9" s="126">
        <v>3150</v>
      </c>
      <c r="W9" s="127"/>
    </row>
    <row r="10" spans="1:23" ht="19.5" customHeight="1" x14ac:dyDescent="0.2">
      <c r="A10" s="198" t="s">
        <v>151</v>
      </c>
      <c r="B10" s="198"/>
      <c r="C10" s="125" t="s">
        <v>164</v>
      </c>
      <c r="D10" s="125"/>
      <c r="E10" s="125"/>
      <c r="F10" s="125"/>
      <c r="G10" s="125"/>
      <c r="H10" s="125"/>
      <c r="I10" s="3"/>
      <c r="J10" s="3"/>
      <c r="K10" s="3"/>
      <c r="L10" s="3"/>
      <c r="M10" s="9"/>
      <c r="N10" s="202" t="s">
        <v>128</v>
      </c>
      <c r="O10" s="202"/>
      <c r="P10" s="202"/>
      <c r="Q10" s="202"/>
      <c r="R10" s="7"/>
      <c r="S10" s="126"/>
      <c r="T10" s="142"/>
      <c r="U10" s="7"/>
      <c r="V10" s="126"/>
      <c r="W10" s="127"/>
    </row>
    <row r="11" spans="1:23" x14ac:dyDescent="0.2">
      <c r="A11" s="187" t="s">
        <v>1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9"/>
      <c r="N11" s="203" t="s">
        <v>129</v>
      </c>
      <c r="O11" s="203"/>
      <c r="P11" s="203"/>
      <c r="Q11" s="203"/>
      <c r="R11" s="7">
        <v>6</v>
      </c>
      <c r="S11" s="126">
        <v>1125</v>
      </c>
      <c r="T11" s="142"/>
      <c r="U11" s="7">
        <v>1</v>
      </c>
      <c r="V11" s="126">
        <v>200</v>
      </c>
      <c r="W11" s="127"/>
    </row>
    <row r="12" spans="1:23" ht="20.100000000000001" customHeight="1" x14ac:dyDescent="0.2">
      <c r="A12" s="195" t="s">
        <v>2</v>
      </c>
      <c r="B12" s="195" t="s">
        <v>36</v>
      </c>
      <c r="C12" s="195"/>
      <c r="D12" s="195"/>
      <c r="E12" s="195"/>
      <c r="F12" s="195" t="s">
        <v>5</v>
      </c>
      <c r="G12" s="195"/>
      <c r="H12" s="195" t="s">
        <v>34</v>
      </c>
      <c r="I12" s="195"/>
      <c r="J12" s="195"/>
      <c r="K12" s="195"/>
      <c r="L12" s="195"/>
      <c r="N12" s="1"/>
      <c r="O12" s="1"/>
      <c r="P12" s="1"/>
      <c r="Q12" s="1"/>
    </row>
    <row r="13" spans="1:23" ht="20.100000000000001" customHeight="1" x14ac:dyDescent="0.2">
      <c r="A13" s="195"/>
      <c r="B13" s="195" t="s">
        <v>3</v>
      </c>
      <c r="C13" s="195"/>
      <c r="D13" s="195" t="s">
        <v>4</v>
      </c>
      <c r="E13" s="195"/>
      <c r="F13" s="195"/>
      <c r="G13" s="195"/>
      <c r="H13" s="195" t="s">
        <v>35</v>
      </c>
      <c r="I13" s="195"/>
      <c r="J13" s="195"/>
      <c r="K13" s="195"/>
      <c r="L13" s="195"/>
    </row>
    <row r="14" spans="1:23" ht="20.100000000000001" customHeight="1" x14ac:dyDescent="0.2">
      <c r="A14" s="5" t="s">
        <v>6</v>
      </c>
      <c r="B14" s="7"/>
      <c r="C14" s="5"/>
      <c r="D14" s="143"/>
      <c r="E14" s="143"/>
      <c r="F14" s="196" t="str">
        <f t="shared" ref="F14:F40" si="0">IF(OR(B14="",D14=""),"",IF(ISERROR(D14/B14),IF(D14=0,0,""),D14/B14))</f>
        <v/>
      </c>
      <c r="G14" s="196"/>
      <c r="H14" s="143"/>
      <c r="I14" s="143"/>
      <c r="J14" s="143"/>
      <c r="K14" s="143"/>
      <c r="L14" s="143"/>
      <c r="M14" s="194" t="s">
        <v>115</v>
      </c>
      <c r="N14" s="195" t="s">
        <v>116</v>
      </c>
      <c r="O14" s="195"/>
      <c r="P14" s="195"/>
      <c r="Q14" s="195"/>
      <c r="R14" s="195" t="s">
        <v>117</v>
      </c>
      <c r="S14" s="195"/>
      <c r="T14" s="195"/>
      <c r="U14" s="195" t="s">
        <v>130</v>
      </c>
      <c r="V14" s="195" t="s">
        <v>69</v>
      </c>
      <c r="W14" s="144" t="s">
        <v>131</v>
      </c>
    </row>
    <row r="15" spans="1:23" ht="20.100000000000001" customHeight="1" x14ac:dyDescent="0.2">
      <c r="A15" s="5" t="s">
        <v>7</v>
      </c>
      <c r="B15" s="5"/>
      <c r="C15" s="5"/>
      <c r="D15" s="195"/>
      <c r="E15" s="195"/>
      <c r="F15" s="196" t="str">
        <f t="shared" si="0"/>
        <v/>
      </c>
      <c r="G15" s="196"/>
      <c r="H15" s="143"/>
      <c r="I15" s="143"/>
      <c r="J15" s="143"/>
      <c r="K15" s="143"/>
      <c r="L15" s="143"/>
      <c r="M15" s="194"/>
      <c r="N15" s="195"/>
      <c r="O15" s="195"/>
      <c r="P15" s="195"/>
      <c r="Q15" s="195"/>
      <c r="R15" s="204" t="s">
        <v>130</v>
      </c>
      <c r="S15" s="195" t="s">
        <v>69</v>
      </c>
      <c r="T15" s="195" t="s">
        <v>131</v>
      </c>
      <c r="U15" s="195"/>
      <c r="V15" s="195"/>
      <c r="W15" s="144"/>
    </row>
    <row r="16" spans="1:23" ht="20.100000000000001" customHeight="1" x14ac:dyDescent="0.2">
      <c r="A16" s="5" t="s">
        <v>8</v>
      </c>
      <c r="B16" s="21">
        <f>'Всего с субабонентами'!B16-Субабоненты!B16</f>
        <v>6748.7999999877502</v>
      </c>
      <c r="C16" s="21"/>
      <c r="D16" s="197">
        <f>'Всего с субабонентами'!D16:E16-Субабоненты!D16</f>
        <v>3840.9600000126375</v>
      </c>
      <c r="E16" s="197"/>
      <c r="F16" s="196">
        <f t="shared" si="0"/>
        <v>0.56913229018782741</v>
      </c>
      <c r="G16" s="196"/>
      <c r="H16" s="143"/>
      <c r="I16" s="143"/>
      <c r="J16" s="143"/>
      <c r="K16" s="143"/>
      <c r="L16" s="143"/>
      <c r="M16" s="194"/>
      <c r="N16" s="195"/>
      <c r="O16" s="195"/>
      <c r="P16" s="195"/>
      <c r="Q16" s="195"/>
      <c r="R16" s="204"/>
      <c r="S16" s="195"/>
      <c r="T16" s="195"/>
      <c r="U16" s="195"/>
      <c r="V16" s="195"/>
      <c r="W16" s="144"/>
    </row>
    <row r="17" spans="1:23" ht="20.100000000000001" customHeight="1" x14ac:dyDescent="0.2">
      <c r="A17" s="5" t="s">
        <v>9</v>
      </c>
      <c r="B17" s="21">
        <f>'Всего с субабонентами'!B17-Субабоненты!B17</f>
        <v>6558.0000000361906</v>
      </c>
      <c r="C17" s="21"/>
      <c r="D17" s="197">
        <f>'Всего с субабонентами'!D17:E17-Субабоненты!D17</f>
        <v>3819.3599999885919</v>
      </c>
      <c r="E17" s="197"/>
      <c r="F17" s="196">
        <f t="shared" si="0"/>
        <v>0.58239707227318005</v>
      </c>
      <c r="G17" s="196"/>
      <c r="H17" s="143"/>
      <c r="I17" s="143"/>
      <c r="J17" s="143"/>
      <c r="K17" s="143"/>
      <c r="L17" s="143"/>
      <c r="M17" s="194"/>
      <c r="N17" s="195"/>
      <c r="O17" s="195"/>
      <c r="P17" s="195"/>
      <c r="Q17" s="195"/>
      <c r="R17" s="204"/>
      <c r="S17" s="195"/>
      <c r="T17" s="195"/>
      <c r="U17" s="195"/>
      <c r="V17" s="195"/>
      <c r="W17" s="144"/>
    </row>
    <row r="18" spans="1:23" ht="20.100000000000001" customHeight="1" x14ac:dyDescent="0.2">
      <c r="A18" s="5" t="s">
        <v>10</v>
      </c>
      <c r="B18" s="21">
        <f>'Всего с субабонентами'!B18-Субабоненты!B18</f>
        <v>6669.5999999737978</v>
      </c>
      <c r="C18" s="21"/>
      <c r="D18" s="197">
        <f>'Всего с субабонентами'!D18:E18-Субабоненты!D18</f>
        <v>3716.1600000150429</v>
      </c>
      <c r="E18" s="197"/>
      <c r="F18" s="196">
        <f t="shared" si="0"/>
        <v>0.55717884131426809</v>
      </c>
      <c r="G18" s="196"/>
      <c r="H18" s="143"/>
      <c r="I18" s="143"/>
      <c r="J18" s="143"/>
      <c r="K18" s="143"/>
      <c r="L18" s="143"/>
      <c r="M18" s="194"/>
      <c r="N18" s="195"/>
      <c r="O18" s="195"/>
      <c r="P18" s="195"/>
      <c r="Q18" s="195"/>
      <c r="R18" s="204"/>
      <c r="S18" s="195"/>
      <c r="T18" s="195"/>
      <c r="U18" s="195"/>
      <c r="V18" s="195"/>
      <c r="W18" s="144"/>
    </row>
    <row r="19" spans="1:23" ht="20.100000000000001" customHeight="1" x14ac:dyDescent="0.2">
      <c r="A19" s="5" t="s">
        <v>11</v>
      </c>
      <c r="B19" s="21">
        <f>'Всего с субабонентами'!B19-Субабоненты!B19</f>
        <v>6557.9999999772554</v>
      </c>
      <c r="C19" s="21"/>
      <c r="D19" s="197">
        <f>'Всего с субабонентами'!D19:E19-Субабоненты!D19</f>
        <v>3657.8399999871181</v>
      </c>
      <c r="E19" s="197"/>
      <c r="F19" s="196">
        <f t="shared" si="0"/>
        <v>0.55776761207682291</v>
      </c>
      <c r="G19" s="196"/>
      <c r="H19" s="143"/>
      <c r="I19" s="143"/>
      <c r="J19" s="143"/>
      <c r="K19" s="143"/>
      <c r="L19" s="143"/>
      <c r="M19" s="9"/>
      <c r="N19" s="199" t="s">
        <v>132</v>
      </c>
      <c r="O19" s="199"/>
      <c r="P19" s="199"/>
      <c r="Q19" s="199"/>
      <c r="R19" s="7"/>
      <c r="S19" s="7"/>
      <c r="T19" s="7"/>
      <c r="U19" s="7"/>
      <c r="V19" s="7"/>
      <c r="W19" s="8"/>
    </row>
    <row r="20" spans="1:23" ht="20.100000000000001" customHeight="1" x14ac:dyDescent="0.2">
      <c r="A20" s="5" t="s">
        <v>12</v>
      </c>
      <c r="B20" s="21">
        <f>'Всего с субабонентами'!B20-Субабоненты!B20</f>
        <v>6343.2000000066182</v>
      </c>
      <c r="C20" s="21"/>
      <c r="D20" s="197">
        <f>'Всего с субабонентами'!D20:E20-Субабоненты!D20</f>
        <v>3726.0000000155742</v>
      </c>
      <c r="E20" s="197"/>
      <c r="F20" s="196">
        <f t="shared" si="0"/>
        <v>0.58740068104611032</v>
      </c>
      <c r="G20" s="196"/>
      <c r="H20" s="143"/>
      <c r="I20" s="143"/>
      <c r="J20" s="143"/>
      <c r="K20" s="143"/>
      <c r="L20" s="143"/>
      <c r="M20" s="9"/>
      <c r="N20" s="200" t="s">
        <v>133</v>
      </c>
      <c r="O20" s="200"/>
      <c r="P20" s="200"/>
      <c r="Q20" s="200"/>
      <c r="R20" s="7"/>
      <c r="S20" s="7">
        <v>1740</v>
      </c>
      <c r="T20" s="7"/>
      <c r="U20" s="7"/>
      <c r="V20" s="7">
        <v>500</v>
      </c>
      <c r="W20" s="8"/>
    </row>
    <row r="21" spans="1:23" ht="20.100000000000001" customHeight="1" x14ac:dyDescent="0.2">
      <c r="A21" s="5" t="s">
        <v>13</v>
      </c>
      <c r="B21" s="21">
        <f>'Всего с субабонентами'!B21-Субабоненты!B21</f>
        <v>6637.2000000119442</v>
      </c>
      <c r="C21" s="21"/>
      <c r="D21" s="197">
        <f>'Всего с субабонентами'!D21:E21-Субабоненты!D21</f>
        <v>3678.7199999725999</v>
      </c>
      <c r="E21" s="197"/>
      <c r="F21" s="196">
        <f t="shared" si="0"/>
        <v>0.55425781955734044</v>
      </c>
      <c r="G21" s="196"/>
      <c r="H21" s="143"/>
      <c r="I21" s="143"/>
      <c r="J21" s="143"/>
      <c r="K21" s="143"/>
      <c r="L21" s="143"/>
      <c r="M21" s="9"/>
      <c r="N21" s="201" t="s">
        <v>134</v>
      </c>
      <c r="O21" s="201"/>
      <c r="P21" s="201"/>
      <c r="Q21" s="201"/>
      <c r="R21" s="7"/>
      <c r="S21" s="7">
        <v>3100</v>
      </c>
      <c r="T21" s="7"/>
      <c r="U21" s="7"/>
      <c r="V21" s="7">
        <v>1470</v>
      </c>
      <c r="W21" s="8"/>
    </row>
    <row r="22" spans="1:23" ht="20.100000000000001" customHeight="1" x14ac:dyDescent="0.2">
      <c r="A22" s="5" t="s">
        <v>14</v>
      </c>
      <c r="B22" s="21">
        <f>'Всего с субабонентами'!B22-Субабоненты!B22</f>
        <v>6398.3999999993102</v>
      </c>
      <c r="C22" s="21"/>
      <c r="D22" s="197">
        <f>'Всего с субабонентами'!D22:E22-Субабоненты!D22</f>
        <v>3469.4400000123096</v>
      </c>
      <c r="E22" s="197"/>
      <c r="F22" s="196">
        <f t="shared" si="0"/>
        <v>0.54223555889170472</v>
      </c>
      <c r="G22" s="196"/>
      <c r="H22" s="143"/>
      <c r="I22" s="143"/>
      <c r="J22" s="143"/>
      <c r="K22" s="143"/>
      <c r="L22" s="143"/>
    </row>
    <row r="23" spans="1:23" ht="20.100000000000001" customHeight="1" x14ac:dyDescent="0.2">
      <c r="A23" s="5" t="s">
        <v>15</v>
      </c>
      <c r="B23" s="21">
        <f>'Всего с субабонентами'!B23-Субабоненты!B23</f>
        <v>6715.1999999907275</v>
      </c>
      <c r="C23" s="21"/>
      <c r="D23" s="197">
        <f>'Всего с субабонентами'!D23:E23-Субабоненты!D23</f>
        <v>3391.4399999956004</v>
      </c>
      <c r="E23" s="197"/>
      <c r="F23" s="196">
        <f t="shared" si="0"/>
        <v>0.50503931379561051</v>
      </c>
      <c r="G23" s="196"/>
      <c r="H23" s="143"/>
      <c r="I23" s="143"/>
      <c r="J23" s="143"/>
      <c r="K23" s="143"/>
      <c r="L23" s="143"/>
    </row>
    <row r="24" spans="1:23" ht="20.100000000000001" customHeight="1" x14ac:dyDescent="0.2">
      <c r="A24" s="5" t="s">
        <v>16</v>
      </c>
      <c r="B24" s="21">
        <f>'Всего с субабонентами'!B24-Субабоненты!B24</f>
        <v>6875.9999999932179</v>
      </c>
      <c r="C24" s="21"/>
      <c r="D24" s="197">
        <f>'Всего с субабонентами'!D24:E24-Субабоненты!D24</f>
        <v>3394.3200000079742</v>
      </c>
      <c r="E24" s="197"/>
      <c r="F24" s="196">
        <f t="shared" si="0"/>
        <v>0.49364746946063442</v>
      </c>
      <c r="G24" s="196"/>
      <c r="H24" s="143"/>
      <c r="I24" s="143"/>
      <c r="J24" s="143"/>
      <c r="K24" s="143"/>
      <c r="L24" s="143"/>
      <c r="N24" s="134" t="s">
        <v>135</v>
      </c>
      <c r="O24" s="134"/>
      <c r="P24" s="134"/>
      <c r="Q24" s="134"/>
      <c r="R24" s="134"/>
      <c r="S24" s="134"/>
      <c r="T24" s="134"/>
      <c r="U24" s="134"/>
      <c r="V24" s="134"/>
    </row>
    <row r="25" spans="1:23" ht="20.100000000000001" customHeight="1" x14ac:dyDescent="0.2">
      <c r="A25" s="5" t="s">
        <v>17</v>
      </c>
      <c r="B25" s="21">
        <f>'Всего с субабонентами'!B25-Субабоненты!B25</f>
        <v>7005.600000017148</v>
      </c>
      <c r="C25" s="21"/>
      <c r="D25" s="197">
        <f>'Всего с субабонентами'!D25:E25-Субабоненты!D25</f>
        <v>3477.1199999934652</v>
      </c>
      <c r="E25" s="197"/>
      <c r="F25" s="196">
        <f t="shared" si="0"/>
        <v>0.49633436108041484</v>
      </c>
      <c r="G25" s="196"/>
      <c r="H25" s="143"/>
      <c r="I25" s="143"/>
      <c r="J25" s="143"/>
      <c r="K25" s="143"/>
      <c r="L25" s="143"/>
      <c r="N25" s="17" t="s">
        <v>136</v>
      </c>
      <c r="O25" s="134" t="s">
        <v>137</v>
      </c>
      <c r="P25" s="134"/>
      <c r="Q25" s="134"/>
      <c r="R25" s="134"/>
      <c r="S25" s="134"/>
      <c r="T25" s="134"/>
      <c r="U25" s="134"/>
      <c r="V25" s="134"/>
    </row>
    <row r="26" spans="1:23" ht="20.100000000000001" customHeight="1" x14ac:dyDescent="0.2">
      <c r="A26" s="5" t="s">
        <v>18</v>
      </c>
      <c r="B26" s="21">
        <f>'Всего с субабонентами'!B26-Субабоненты!B26</f>
        <v>7348.7999999910244</v>
      </c>
      <c r="C26" s="21"/>
      <c r="D26" s="197">
        <f>'Всего с субабонентами'!D26:E26-Субабоненты!D26</f>
        <v>3385.6799999934992</v>
      </c>
      <c r="E26" s="197"/>
      <c r="F26" s="196">
        <f t="shared" si="0"/>
        <v>0.4607119529715919</v>
      </c>
      <c r="G26" s="196"/>
      <c r="H26" s="143"/>
      <c r="I26" s="143"/>
      <c r="J26" s="143"/>
      <c r="K26" s="143"/>
      <c r="L26" s="143"/>
      <c r="N26" s="17" t="s">
        <v>138</v>
      </c>
      <c r="O26" s="134" t="s">
        <v>188</v>
      </c>
      <c r="P26" s="134"/>
      <c r="Q26" s="134"/>
      <c r="R26" s="134"/>
      <c r="S26" s="134"/>
      <c r="T26" s="134"/>
      <c r="U26" s="134"/>
      <c r="V26" s="134"/>
    </row>
    <row r="27" spans="1:23" ht="20.100000000000001" customHeight="1" x14ac:dyDescent="0.2">
      <c r="A27" s="5" t="s">
        <v>19</v>
      </c>
      <c r="B27" s="21">
        <f>'Всего с субабонентами'!B27-Субабоненты!B27</f>
        <v>7048.8000000215834</v>
      </c>
      <c r="C27" s="21"/>
      <c r="D27" s="197">
        <f>'Всего с субабонентами'!D27:E27-Субабоненты!D27</f>
        <v>3674.1599999920254</v>
      </c>
      <c r="E27" s="197"/>
      <c r="F27" s="196">
        <f t="shared" si="0"/>
        <v>0.52124616955804892</v>
      </c>
      <c r="G27" s="196"/>
      <c r="H27" s="143"/>
      <c r="I27" s="143"/>
      <c r="J27" s="143"/>
      <c r="K27" s="143"/>
      <c r="L27" s="143"/>
      <c r="N27" s="17" t="s">
        <v>139</v>
      </c>
      <c r="O27" s="134" t="s">
        <v>140</v>
      </c>
      <c r="P27" s="134"/>
      <c r="Q27" s="134"/>
      <c r="R27" s="134"/>
      <c r="S27" s="134"/>
      <c r="T27" s="134"/>
      <c r="U27" s="134"/>
      <c r="V27" s="134"/>
    </row>
    <row r="28" spans="1:23" ht="20.100000000000001" customHeight="1" x14ac:dyDescent="0.2">
      <c r="A28" s="5" t="s">
        <v>20</v>
      </c>
      <c r="B28" s="21">
        <f>'Всего с субабонентами'!B28-Субабоненты!B28</f>
        <v>7311.5999999659834</v>
      </c>
      <c r="C28" s="21"/>
      <c r="D28" s="197">
        <f>'Всего с субабонентами'!D28:E28-Субабоненты!D28</f>
        <v>3801.3600000244878</v>
      </c>
      <c r="E28" s="197"/>
      <c r="F28" s="196">
        <f t="shared" si="0"/>
        <v>0.51990809125802473</v>
      </c>
      <c r="G28" s="196"/>
      <c r="H28" s="143"/>
      <c r="I28" s="143"/>
      <c r="J28" s="143"/>
      <c r="K28" s="143"/>
      <c r="L28" s="143"/>
      <c r="N28" s="17"/>
      <c r="O28" s="134" t="s">
        <v>141</v>
      </c>
      <c r="P28" s="134"/>
      <c r="Q28" s="134"/>
      <c r="R28" s="134"/>
      <c r="S28" s="134"/>
      <c r="T28" s="134"/>
      <c r="U28" s="134"/>
      <c r="V28" s="134"/>
    </row>
    <row r="29" spans="1:23" ht="20.100000000000001" customHeight="1" x14ac:dyDescent="0.2">
      <c r="A29" s="5" t="s">
        <v>21</v>
      </c>
      <c r="B29" s="21">
        <f>'Всего с субабонентами'!B29-Субабоненты!B29</f>
        <v>7278.0000000126165</v>
      </c>
      <c r="C29" s="21"/>
      <c r="D29" s="197">
        <f>'Всего с субабонентами'!D29:E29-Субабоненты!D29</f>
        <v>3733.1999999851178</v>
      </c>
      <c r="E29" s="197"/>
      <c r="F29" s="196">
        <f t="shared" si="0"/>
        <v>0.51294311623779143</v>
      </c>
      <c r="G29" s="196"/>
      <c r="H29" s="143"/>
      <c r="I29" s="143"/>
      <c r="J29" s="143"/>
      <c r="K29" s="143"/>
      <c r="L29" s="143"/>
      <c r="N29" s="17"/>
      <c r="O29" s="134" t="s">
        <v>142</v>
      </c>
      <c r="P29" s="134"/>
      <c r="Q29" s="134"/>
      <c r="R29" s="134"/>
      <c r="S29" s="134"/>
      <c r="T29" s="134"/>
      <c r="U29" s="134"/>
      <c r="V29" s="134"/>
    </row>
    <row r="30" spans="1:23" ht="20.100000000000001" customHeight="1" x14ac:dyDescent="0.2">
      <c r="A30" s="5" t="s">
        <v>22</v>
      </c>
      <c r="B30" s="21">
        <f>'Всего с субабонентами'!B30-Субабоненты!B30</f>
        <v>7232.4000000066007</v>
      </c>
      <c r="C30" s="21"/>
      <c r="D30" s="197">
        <f>'Всего с субабонентами'!D30:E30-Субабоненты!D30</f>
        <v>3717.6000000067688</v>
      </c>
      <c r="E30" s="197"/>
      <c r="F30" s="196">
        <f t="shared" si="0"/>
        <v>0.51402024224370557</v>
      </c>
      <c r="G30" s="196"/>
      <c r="H30" s="143"/>
      <c r="I30" s="143"/>
      <c r="J30" s="143"/>
      <c r="K30" s="143"/>
      <c r="L30" s="143"/>
      <c r="N30" s="17" t="s">
        <v>143</v>
      </c>
      <c r="O30" s="134" t="s">
        <v>144</v>
      </c>
      <c r="P30" s="134"/>
      <c r="Q30" s="134"/>
      <c r="R30" s="134"/>
      <c r="S30" s="134"/>
      <c r="T30" s="134"/>
      <c r="U30" s="134"/>
      <c r="V30" s="134"/>
    </row>
    <row r="31" spans="1:23" ht="20.100000000000001" customHeight="1" x14ac:dyDescent="0.2">
      <c r="A31" s="5" t="s">
        <v>23</v>
      </c>
      <c r="B31" s="21">
        <f>'Всего с субабонентами'!B31-Субабоненты!B31</f>
        <v>6963.6000000042259</v>
      </c>
      <c r="C31" s="21"/>
      <c r="D31" s="197">
        <f>'Всего с субабонентами'!D31:E31-Субабоненты!D31</f>
        <v>3619.6800000122494</v>
      </c>
      <c r="E31" s="197"/>
      <c r="F31" s="196">
        <f t="shared" si="0"/>
        <v>0.51980010339623939</v>
      </c>
      <c r="G31" s="196"/>
      <c r="H31" s="143"/>
      <c r="I31" s="143"/>
      <c r="J31" s="143"/>
      <c r="K31" s="143"/>
      <c r="L31" s="143"/>
      <c r="N31" s="17"/>
      <c r="O31" s="134" t="s">
        <v>145</v>
      </c>
      <c r="P31" s="134"/>
      <c r="Q31" s="134"/>
      <c r="R31" s="134"/>
      <c r="S31" s="134"/>
      <c r="T31" s="134"/>
      <c r="U31" s="134"/>
      <c r="V31" s="134"/>
    </row>
    <row r="32" spans="1:23" ht="20.100000000000001" customHeight="1" x14ac:dyDescent="0.2">
      <c r="A32" s="5" t="s">
        <v>24</v>
      </c>
      <c r="B32" s="21">
        <f>'Всего с субабонентами'!B32-Субабоненты!B32</f>
        <v>6848.4000000004016</v>
      </c>
      <c r="C32" s="21"/>
      <c r="D32" s="197">
        <f>'Всего с субабонентами'!D32:E32-Субабоненты!D32</f>
        <v>3486.9599999934508</v>
      </c>
      <c r="E32" s="197"/>
      <c r="F32" s="196">
        <f t="shared" si="0"/>
        <v>0.50916418433404098</v>
      </c>
      <c r="G32" s="196"/>
      <c r="H32" s="143"/>
      <c r="I32" s="143"/>
      <c r="J32" s="143"/>
      <c r="K32" s="143"/>
      <c r="L32" s="143"/>
      <c r="N32" s="17" t="s">
        <v>146</v>
      </c>
      <c r="O32" s="134" t="s">
        <v>147</v>
      </c>
      <c r="P32" s="134"/>
      <c r="Q32" s="134"/>
      <c r="R32" s="134"/>
      <c r="S32" s="134"/>
      <c r="T32" s="134"/>
      <c r="U32" s="134"/>
      <c r="V32" s="134"/>
    </row>
    <row r="33" spans="1:24" ht="20.100000000000001" customHeight="1" x14ac:dyDescent="0.2">
      <c r="A33" s="5" t="s">
        <v>25</v>
      </c>
      <c r="B33" s="21">
        <f>'Всего с субабонентами'!B33-Субабоненты!B33</f>
        <v>6719.9999999556894</v>
      </c>
      <c r="C33" s="21"/>
      <c r="D33" s="197">
        <f>'Всего с субабонентами'!D33:E33-Субабоненты!D33</f>
        <v>3398.640000004707</v>
      </c>
      <c r="E33" s="197"/>
      <c r="F33" s="196">
        <f t="shared" si="0"/>
        <v>0.50575000000403525</v>
      </c>
      <c r="G33" s="196"/>
      <c r="H33" s="143"/>
      <c r="I33" s="143"/>
      <c r="J33" s="143"/>
      <c r="K33" s="143"/>
      <c r="L33" s="143"/>
      <c r="N33" s="17" t="s">
        <v>148</v>
      </c>
      <c r="O33" s="134" t="s">
        <v>149</v>
      </c>
      <c r="P33" s="134"/>
      <c r="Q33" s="134"/>
      <c r="R33" s="134"/>
      <c r="S33" s="134"/>
      <c r="T33" s="134"/>
      <c r="U33" s="134"/>
      <c r="V33" s="134"/>
    </row>
    <row r="34" spans="1:24" ht="20.100000000000001" customHeight="1" x14ac:dyDescent="0.2">
      <c r="A34" s="5" t="s">
        <v>26</v>
      </c>
      <c r="B34" s="21">
        <f>'Всего с субабонентами'!B34-Субабоненты!B34</f>
        <v>6452.4000000015803</v>
      </c>
      <c r="C34" s="21"/>
      <c r="D34" s="197">
        <f>'Всего с субабонентами'!D34:E34-Субабоненты!D34</f>
        <v>3344.8799999772746</v>
      </c>
      <c r="E34" s="197"/>
      <c r="F34" s="196">
        <f t="shared" si="0"/>
        <v>0.51839315603131475</v>
      </c>
      <c r="G34" s="196"/>
      <c r="H34" s="143"/>
      <c r="I34" s="143"/>
      <c r="J34" s="143"/>
      <c r="K34" s="143"/>
      <c r="L34" s="143"/>
    </row>
    <row r="35" spans="1:24" ht="20.100000000000001" customHeight="1" x14ac:dyDescent="0.2">
      <c r="A35" s="5" t="s">
        <v>27</v>
      </c>
      <c r="B35" s="21">
        <f>'Всего с субабонентами'!B35-Субабоненты!B35</f>
        <v>6652.80000004459</v>
      </c>
      <c r="C35" s="21"/>
      <c r="D35" s="197">
        <f>'Всего с субабонентами'!D35:E35-Субабоненты!D35</f>
        <v>3254.8800000094161</v>
      </c>
      <c r="E35" s="197"/>
      <c r="F35" s="196">
        <f t="shared" si="0"/>
        <v>0.48924963924777543</v>
      </c>
      <c r="G35" s="196"/>
      <c r="H35" s="143"/>
      <c r="I35" s="143"/>
      <c r="J35" s="143"/>
      <c r="K35" s="143"/>
      <c r="L35" s="143"/>
    </row>
    <row r="36" spans="1:24" ht="20.100000000000001" customHeight="1" x14ac:dyDescent="0.2">
      <c r="A36" s="5" t="s">
        <v>28</v>
      </c>
      <c r="B36" s="21">
        <f>'Всего с субабонентами'!B36-Субабоненты!B36</f>
        <v>6746.3999999818043</v>
      </c>
      <c r="C36" s="21"/>
      <c r="D36" s="197">
        <f>'Всего с субабонентами'!D36:E36-Субабоненты!D36</f>
        <v>3346.0799999998926</v>
      </c>
      <c r="E36" s="197"/>
      <c r="F36" s="196">
        <f t="shared" si="0"/>
        <v>0.49598007826528479</v>
      </c>
      <c r="G36" s="196"/>
      <c r="H36" s="143"/>
      <c r="I36" s="143"/>
      <c r="J36" s="143"/>
      <c r="K36" s="143"/>
      <c r="L36" s="143"/>
    </row>
    <row r="37" spans="1:24" ht="20.100000000000001" customHeight="1" x14ac:dyDescent="0.2">
      <c r="A37" s="5" t="s">
        <v>29</v>
      </c>
      <c r="B37" s="21">
        <f>'Всего с субабонентами'!B37-Субабоненты!B37</f>
        <v>6660.0000000264117</v>
      </c>
      <c r="C37" s="21"/>
      <c r="D37" s="197">
        <f>'Всего с субабонентами'!D37:E37-Субабоненты!D37</f>
        <v>3362.3999999996158</v>
      </c>
      <c r="E37" s="197"/>
      <c r="F37" s="196">
        <f t="shared" si="0"/>
        <v>0.50486486486280502</v>
      </c>
      <c r="G37" s="196"/>
      <c r="H37" s="143"/>
      <c r="I37" s="143"/>
      <c r="J37" s="143"/>
      <c r="K37" s="143"/>
      <c r="L37" s="143"/>
    </row>
    <row r="38" spans="1:24" ht="20.100000000000001" customHeight="1" x14ac:dyDescent="0.2">
      <c r="A38" s="5" t="s">
        <v>30</v>
      </c>
      <c r="B38" s="21">
        <f>'Всего с субабонентами'!B38-Субабоненты!B38</f>
        <v>6563.9999999970314</v>
      </c>
      <c r="C38" s="21"/>
      <c r="D38" s="197">
        <f>'Всего с субабонентами'!D38:E38-Субабоненты!D38</f>
        <v>3574.7999999905005</v>
      </c>
      <c r="E38" s="197"/>
      <c r="F38" s="196">
        <f t="shared" si="0"/>
        <v>0.54460694698234569</v>
      </c>
      <c r="G38" s="196"/>
      <c r="H38" s="143"/>
      <c r="I38" s="143"/>
      <c r="J38" s="143"/>
      <c r="K38" s="143"/>
      <c r="L38" s="143"/>
    </row>
    <row r="39" spans="1:24" ht="20.100000000000001" customHeight="1" x14ac:dyDescent="0.2">
      <c r="A39" s="5" t="s">
        <v>31</v>
      </c>
      <c r="B39" s="21">
        <f>'Всего с субабонентами'!B39-Субабоненты!B39</f>
        <v>6679.1999999397376</v>
      </c>
      <c r="C39" s="21"/>
      <c r="D39" s="197">
        <f>'Всего с субабонентами'!D39:E39-Субабоненты!D39</f>
        <v>3588.0000000073778</v>
      </c>
      <c r="E39" s="197"/>
      <c r="F39" s="196">
        <f t="shared" si="0"/>
        <v>0.53719008265057944</v>
      </c>
      <c r="G39" s="196"/>
      <c r="H39" s="143"/>
      <c r="I39" s="143"/>
      <c r="J39" s="143"/>
      <c r="K39" s="143"/>
      <c r="L39" s="143"/>
      <c r="P39" s="91" t="s">
        <v>150</v>
      </c>
      <c r="Q39" s="91"/>
      <c r="R39" s="91"/>
      <c r="S39" s="90" t="s">
        <v>382</v>
      </c>
      <c r="T39" s="90"/>
      <c r="U39" s="90"/>
      <c r="V39" s="90"/>
      <c r="W39" s="90"/>
      <c r="X39" s="90"/>
    </row>
    <row r="40" spans="1:24" ht="20.100000000000001" customHeight="1" x14ac:dyDescent="0.2">
      <c r="A40" s="5" t="s">
        <v>32</v>
      </c>
      <c r="B40" s="21">
        <f>SUM(B15:B39)</f>
        <v>163016.39999994324</v>
      </c>
      <c r="C40" s="21"/>
      <c r="D40" s="197">
        <f>SUM(D15:E39)</f>
        <v>85459.679999997301</v>
      </c>
      <c r="E40" s="197"/>
      <c r="F40" s="196">
        <f t="shared" si="0"/>
        <v>0.52423976974112452</v>
      </c>
      <c r="G40" s="196"/>
      <c r="H40" s="143"/>
      <c r="I40" s="143"/>
      <c r="J40" s="143"/>
      <c r="K40" s="143"/>
      <c r="L40" s="143"/>
    </row>
    <row r="41" spans="1:24" ht="20.100000000000001" customHeight="1" x14ac:dyDescent="0.2">
      <c r="A41" s="6" t="s">
        <v>33</v>
      </c>
      <c r="B41" s="27"/>
      <c r="C41" s="27"/>
      <c r="D41" s="140"/>
      <c r="E41" s="133"/>
      <c r="F41" s="208"/>
      <c r="G41" s="209"/>
      <c r="H41" s="153"/>
      <c r="I41" s="207"/>
      <c r="J41" s="207"/>
      <c r="K41" s="207"/>
      <c r="L41" s="207"/>
    </row>
    <row r="42" spans="1:24" ht="20.100000000000001" customHeight="1" x14ac:dyDescent="0.2">
      <c r="A42" s="194" t="s">
        <v>2</v>
      </c>
      <c r="B42" s="144" t="s">
        <v>37</v>
      </c>
      <c r="C42" s="145"/>
      <c r="D42" s="194"/>
      <c r="E42" s="144" t="s">
        <v>40</v>
      </c>
      <c r="F42" s="145"/>
      <c r="G42" s="145"/>
      <c r="H42" s="145"/>
      <c r="I42" s="194"/>
      <c r="J42" s="137" t="s">
        <v>5</v>
      </c>
      <c r="K42" s="149"/>
      <c r="L42" s="149"/>
    </row>
    <row r="43" spans="1:24" ht="44.25" customHeight="1" x14ac:dyDescent="0.2">
      <c r="A43" s="194"/>
      <c r="B43" s="195" t="s">
        <v>38</v>
      </c>
      <c r="C43" s="195"/>
      <c r="D43" s="5" t="s">
        <v>39</v>
      </c>
      <c r="E43" s="144" t="s">
        <v>41</v>
      </c>
      <c r="F43" s="145"/>
      <c r="G43" s="194"/>
      <c r="H43" s="144" t="s">
        <v>42</v>
      </c>
      <c r="I43" s="194"/>
      <c r="J43" s="140"/>
      <c r="K43" s="148"/>
      <c r="L43" s="148"/>
    </row>
    <row r="44" spans="1:24" ht="20.100000000000001" customHeight="1" x14ac:dyDescent="0.2">
      <c r="A44" s="4" t="s">
        <v>153</v>
      </c>
      <c r="B44" s="191">
        <f>SUM(B24:B26)</f>
        <v>21230.400000001391</v>
      </c>
      <c r="C44" s="192"/>
      <c r="D44" s="21">
        <f>SUM(D24:E26)</f>
        <v>10257.119999994939</v>
      </c>
      <c r="E44" s="191">
        <f>B44/3</f>
        <v>7076.800000000464</v>
      </c>
      <c r="F44" s="193"/>
      <c r="G44" s="192"/>
      <c r="H44" s="191">
        <f>D44/3</f>
        <v>3419.0399999983129</v>
      </c>
      <c r="I44" s="192"/>
      <c r="J44" s="188">
        <f>H44/E44</f>
        <v>0.48313361971485541</v>
      </c>
      <c r="K44" s="189"/>
      <c r="L44" s="189"/>
    </row>
    <row r="45" spans="1:24" ht="20.100000000000001" customHeight="1" x14ac:dyDescent="0.2">
      <c r="A45" s="4" t="s">
        <v>43</v>
      </c>
      <c r="B45" s="191">
        <f>SUM(B33:B36)</f>
        <v>26571.599999983664</v>
      </c>
      <c r="C45" s="192"/>
      <c r="D45" s="21">
        <f>SUM(D33:E36)</f>
        <v>13344.47999999129</v>
      </c>
      <c r="E45" s="191">
        <f>B45/4</f>
        <v>6642.899999995916</v>
      </c>
      <c r="F45" s="193"/>
      <c r="G45" s="192"/>
      <c r="H45" s="191">
        <f>D45/4</f>
        <v>3336.1199999978226</v>
      </c>
      <c r="I45" s="192"/>
      <c r="J45" s="188">
        <f>H45/E45</f>
        <v>0.5022083728491884</v>
      </c>
      <c r="K45" s="189"/>
      <c r="L45" s="189"/>
    </row>
    <row r="46" spans="1:24" ht="20.100000000000001" customHeight="1" x14ac:dyDescent="0.2">
      <c r="A46" s="4" t="s">
        <v>44</v>
      </c>
      <c r="B46" s="191">
        <f>SUM(B16:B39)</f>
        <v>163016.39999994324</v>
      </c>
      <c r="C46" s="192"/>
      <c r="D46" s="21">
        <f>SUM(D16:E39)</f>
        <v>85459.679999997301</v>
      </c>
      <c r="E46" s="191">
        <f>B46/24</f>
        <v>6792.3499999976348</v>
      </c>
      <c r="F46" s="193"/>
      <c r="G46" s="192"/>
      <c r="H46" s="191">
        <f>D46/24</f>
        <v>3560.8199999998874</v>
      </c>
      <c r="I46" s="192"/>
      <c r="J46" s="188">
        <f>H46/E46</f>
        <v>0.52423976974112452</v>
      </c>
      <c r="K46" s="189"/>
      <c r="L46" s="189"/>
    </row>
    <row r="47" spans="1:24" ht="20.100000000000001" customHeight="1" x14ac:dyDescent="0.2"/>
    <row r="48" spans="1:24" ht="20.100000000000001" customHeight="1" x14ac:dyDescent="0.2"/>
    <row r="49" spans="3:9" ht="20.100000000000001" customHeight="1" x14ac:dyDescent="0.2"/>
    <row r="50" spans="3:9" ht="20.100000000000001" customHeight="1" x14ac:dyDescent="0.2">
      <c r="C50" s="128" t="s">
        <v>194</v>
      </c>
      <c r="D50" s="128"/>
      <c r="E50" s="128"/>
      <c r="F50" s="128"/>
      <c r="G50" s="128"/>
      <c r="H50" s="128"/>
      <c r="I50" s="128"/>
    </row>
    <row r="51" spans="3:9" ht="20.100000000000001" customHeight="1" x14ac:dyDescent="0.2"/>
  </sheetData>
  <mergeCells count="189">
    <mergeCell ref="V8:W8"/>
    <mergeCell ref="V9:W9"/>
    <mergeCell ref="V10:W10"/>
    <mergeCell ref="V11:W11"/>
    <mergeCell ref="V4:W4"/>
    <mergeCell ref="V5:W5"/>
    <mergeCell ref="V6:W6"/>
    <mergeCell ref="V7:W7"/>
    <mergeCell ref="S39:X39"/>
    <mergeCell ref="U14:U18"/>
    <mergeCell ref="V14:V18"/>
    <mergeCell ref="W14:W18"/>
    <mergeCell ref="O30:V30"/>
    <mergeCell ref="O31:V31"/>
    <mergeCell ref="O32:V32"/>
    <mergeCell ref="O33:V33"/>
    <mergeCell ref="P39:R39"/>
    <mergeCell ref="N24:V24"/>
    <mergeCell ref="O25:V25"/>
    <mergeCell ref="O26:V26"/>
    <mergeCell ref="O27:V27"/>
    <mergeCell ref="O28:V28"/>
    <mergeCell ref="O29:V29"/>
    <mergeCell ref="N7:Q7"/>
    <mergeCell ref="U1:W1"/>
    <mergeCell ref="R2:R3"/>
    <mergeCell ref="U2:U3"/>
    <mergeCell ref="S2:T2"/>
    <mergeCell ref="S3:T3"/>
    <mergeCell ref="V2:W2"/>
    <mergeCell ref="V3:W3"/>
    <mergeCell ref="F5:H6"/>
    <mergeCell ref="I5:L6"/>
    <mergeCell ref="F3:H4"/>
    <mergeCell ref="I3:L4"/>
    <mergeCell ref="F1:H2"/>
    <mergeCell ref="I1:L2"/>
    <mergeCell ref="S4:T4"/>
    <mergeCell ref="S5:T5"/>
    <mergeCell ref="S6:T6"/>
    <mergeCell ref="N4:Q4"/>
    <mergeCell ref="N5:Q5"/>
    <mergeCell ref="N6:Q6"/>
    <mergeCell ref="N8:Q8"/>
    <mergeCell ref="N9:Q9"/>
    <mergeCell ref="M1:M3"/>
    <mergeCell ref="N1:Q3"/>
    <mergeCell ref="R1:T1"/>
    <mergeCell ref="S8:T8"/>
    <mergeCell ref="S9:T9"/>
    <mergeCell ref="S7:T7"/>
    <mergeCell ref="N19:Q19"/>
    <mergeCell ref="I9:M9"/>
    <mergeCell ref="A7:L7"/>
    <mergeCell ref="F12:G13"/>
    <mergeCell ref="H12:L12"/>
    <mergeCell ref="F9:H9"/>
    <mergeCell ref="A9:E9"/>
    <mergeCell ref="A8:L8"/>
    <mergeCell ref="F14:G14"/>
    <mergeCell ref="F15:G15"/>
    <mergeCell ref="F16:G16"/>
    <mergeCell ref="F17:G17"/>
    <mergeCell ref="H14:L14"/>
    <mergeCell ref="H15:L15"/>
    <mergeCell ref="H16:L16"/>
    <mergeCell ref="H17:L17"/>
    <mergeCell ref="N10:Q10"/>
    <mergeCell ref="N11:Q11"/>
    <mergeCell ref="M14:M18"/>
    <mergeCell ref="N14:Q18"/>
    <mergeCell ref="R14:T14"/>
    <mergeCell ref="T15:T18"/>
    <mergeCell ref="S15:S18"/>
    <mergeCell ref="R15:R18"/>
    <mergeCell ref="S10:T10"/>
    <mergeCell ref="S11:T11"/>
    <mergeCell ref="D36:E36"/>
    <mergeCell ref="D38:E38"/>
    <mergeCell ref="D39:E39"/>
    <mergeCell ref="D37:E37"/>
    <mergeCell ref="D29:E29"/>
    <mergeCell ref="F21:G21"/>
    <mergeCell ref="D21:E21"/>
    <mergeCell ref="N20:Q20"/>
    <mergeCell ref="N21:Q21"/>
    <mergeCell ref="D14:E14"/>
    <mergeCell ref="D15:E15"/>
    <mergeCell ref="D16:E16"/>
    <mergeCell ref="D17:E17"/>
    <mergeCell ref="D18:E18"/>
    <mergeCell ref="D19:E19"/>
    <mergeCell ref="D20:E20"/>
    <mergeCell ref="C50:I50"/>
    <mergeCell ref="A10:B10"/>
    <mergeCell ref="C10:H10"/>
    <mergeCell ref="A11:L11"/>
    <mergeCell ref="H13:L13"/>
    <mergeCell ref="A12:A13"/>
    <mergeCell ref="B13:C13"/>
    <mergeCell ref="D13:E13"/>
    <mergeCell ref="B12:E12"/>
    <mergeCell ref="A42:A43"/>
    <mergeCell ref="B43:C43"/>
    <mergeCell ref="D27:E27"/>
    <mergeCell ref="D28:E28"/>
    <mergeCell ref="D40:E40"/>
    <mergeCell ref="D33:E33"/>
    <mergeCell ref="D34:E34"/>
    <mergeCell ref="D35:E35"/>
    <mergeCell ref="D22:E22"/>
    <mergeCell ref="F27:G27"/>
    <mergeCell ref="F28:G28"/>
    <mergeCell ref="F22:G22"/>
    <mergeCell ref="F18:G18"/>
    <mergeCell ref="F19:G19"/>
    <mergeCell ref="F20:G20"/>
    <mergeCell ref="F34:G34"/>
    <mergeCell ref="D30:E30"/>
    <mergeCell ref="D31:E31"/>
    <mergeCell ref="D32:E32"/>
    <mergeCell ref="D23:E23"/>
    <mergeCell ref="D24:E24"/>
    <mergeCell ref="F23:G23"/>
    <mergeCell ref="F24:G24"/>
    <mergeCell ref="F25:G25"/>
    <mergeCell ref="F26:G26"/>
    <mergeCell ref="F33:G33"/>
    <mergeCell ref="D25:E25"/>
    <mergeCell ref="D26:E26"/>
    <mergeCell ref="F35:G35"/>
    <mergeCell ref="F36:G36"/>
    <mergeCell ref="F37:G37"/>
    <mergeCell ref="F38:G38"/>
    <mergeCell ref="F39:G39"/>
    <mergeCell ref="H23:L23"/>
    <mergeCell ref="H24:L24"/>
    <mergeCell ref="H25:L25"/>
    <mergeCell ref="H26:L26"/>
    <mergeCell ref="H27:L27"/>
    <mergeCell ref="H28:L28"/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6:I46"/>
    <mergeCell ref="E42:I42"/>
    <mergeCell ref="E43:G43"/>
    <mergeCell ref="H43:I43"/>
    <mergeCell ref="E44:G44"/>
    <mergeCell ref="H44:I44"/>
    <mergeCell ref="H41:L41"/>
    <mergeCell ref="B42:D42"/>
    <mergeCell ref="B44:C44"/>
    <mergeCell ref="H18:L18"/>
    <mergeCell ref="H19:L19"/>
    <mergeCell ref="H20:L20"/>
    <mergeCell ref="H21:L21"/>
    <mergeCell ref="H22:L22"/>
    <mergeCell ref="B45:C45"/>
    <mergeCell ref="J44:L44"/>
    <mergeCell ref="J45:L45"/>
    <mergeCell ref="D41:E41"/>
    <mergeCell ref="E45:G45"/>
    <mergeCell ref="F40:G40"/>
    <mergeCell ref="F29:G29"/>
    <mergeCell ref="F30:G30"/>
    <mergeCell ref="F31:G31"/>
    <mergeCell ref="F32:G32"/>
    <mergeCell ref="H45:I45"/>
    <mergeCell ref="F41:G41"/>
    <mergeCell ref="H35:L35"/>
    <mergeCell ref="H36:L36"/>
    <mergeCell ref="H37:L37"/>
    <mergeCell ref="H38:L38"/>
    <mergeCell ref="H39:L39"/>
    <mergeCell ref="H40:L40"/>
    <mergeCell ref="H29:L29"/>
    <mergeCell ref="H30:L30"/>
    <mergeCell ref="H31:L31"/>
    <mergeCell ref="H32:L32"/>
    <mergeCell ref="H33:L33"/>
    <mergeCell ref="H34:L34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5" orientation="portrait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9" sqref="P29"/>
    </sheetView>
  </sheetViews>
  <sheetFormatPr defaultRowHeight="12.75" x14ac:dyDescent="0.2"/>
  <sheetData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52"/>
  <sheetViews>
    <sheetView view="pageBreakPreview" topLeftCell="A13" zoomScale="75" zoomScaleNormal="75" zoomScaleSheetLayoutView="50" workbookViewId="0">
      <selection activeCell="L44" sqref="L44"/>
    </sheetView>
  </sheetViews>
  <sheetFormatPr defaultRowHeight="18.75" x14ac:dyDescent="0.2"/>
  <cols>
    <col min="1" max="1" width="11.140625" style="2" customWidth="1"/>
    <col min="2" max="2" width="14" style="2" customWidth="1"/>
    <col min="3" max="3" width="15.7109375" style="2" customWidth="1"/>
    <col min="4" max="4" width="12" style="2" customWidth="1"/>
    <col min="5" max="5" width="5.42578125" style="2" customWidth="1"/>
    <col min="6" max="6" width="15.140625" style="2" customWidth="1"/>
    <col min="7" max="7" width="14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7.140625" style="2" customWidth="1"/>
    <col min="13" max="26" width="10.28515625" style="2" customWidth="1"/>
    <col min="27" max="16384" width="9.140625" style="2"/>
  </cols>
  <sheetData>
    <row r="1" spans="1:26" ht="21.75" customHeight="1" x14ac:dyDescent="0.2">
      <c r="A1" s="103" t="s">
        <v>157</v>
      </c>
      <c r="B1" s="103"/>
      <c r="C1" s="103"/>
      <c r="D1" s="103"/>
      <c r="E1" s="103"/>
      <c r="F1" s="103"/>
      <c r="G1" s="107" t="s">
        <v>154</v>
      </c>
      <c r="H1" s="107"/>
      <c r="I1" s="103" t="s">
        <v>160</v>
      </c>
      <c r="J1" s="103"/>
      <c r="K1" s="103"/>
      <c r="L1" s="103"/>
      <c r="M1" s="128" t="s">
        <v>96</v>
      </c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ht="21.75" customHeight="1" x14ac:dyDescent="0.2">
      <c r="A2" s="105" t="s">
        <v>45</v>
      </c>
      <c r="B2" s="105"/>
      <c r="C2" s="105"/>
      <c r="D2" s="105"/>
      <c r="E2" s="105"/>
      <c r="F2" s="105"/>
      <c r="G2" s="107"/>
      <c r="H2" s="107"/>
      <c r="I2" s="103"/>
      <c r="J2" s="103"/>
      <c r="K2" s="103"/>
      <c r="L2" s="103"/>
      <c r="M2" s="128" t="s">
        <v>78</v>
      </c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21.75" customHeight="1" x14ac:dyDescent="0.2">
      <c r="A3" s="103" t="s">
        <v>158</v>
      </c>
      <c r="B3" s="104"/>
      <c r="C3" s="104"/>
      <c r="D3" s="104"/>
      <c r="E3" s="104"/>
      <c r="F3" s="104"/>
      <c r="G3" s="107" t="s">
        <v>155</v>
      </c>
      <c r="H3" s="107"/>
      <c r="I3" s="103" t="s">
        <v>206</v>
      </c>
      <c r="J3" s="103"/>
      <c r="K3" s="103"/>
      <c r="L3" s="103"/>
      <c r="M3" s="141" t="s">
        <v>79</v>
      </c>
      <c r="N3" s="137" t="s">
        <v>81</v>
      </c>
      <c r="O3" s="141"/>
      <c r="P3" s="137" t="s">
        <v>65</v>
      </c>
      <c r="Q3" s="141"/>
      <c r="R3" s="137" t="s">
        <v>82</v>
      </c>
      <c r="S3" s="141"/>
      <c r="T3" s="137" t="s">
        <v>85</v>
      </c>
      <c r="U3" s="141"/>
      <c r="V3" s="137" t="s">
        <v>87</v>
      </c>
      <c r="W3" s="141"/>
      <c r="X3" s="144" t="s">
        <v>91</v>
      </c>
      <c r="Y3" s="145"/>
      <c r="Z3" s="145"/>
    </row>
    <row r="4" spans="1:26" ht="30" customHeight="1" x14ac:dyDescent="0.2">
      <c r="A4" s="105" t="s">
        <v>46</v>
      </c>
      <c r="B4" s="105"/>
      <c r="C4" s="105"/>
      <c r="D4" s="105"/>
      <c r="E4" s="105"/>
      <c r="F4" s="105"/>
      <c r="G4" s="107"/>
      <c r="H4" s="107"/>
      <c r="I4" s="103"/>
      <c r="J4" s="103"/>
      <c r="K4" s="103"/>
      <c r="L4" s="103"/>
      <c r="M4" s="132"/>
      <c r="N4" s="138"/>
      <c r="O4" s="132"/>
      <c r="P4" s="138"/>
      <c r="Q4" s="132"/>
      <c r="R4" s="138" t="s">
        <v>83</v>
      </c>
      <c r="S4" s="132"/>
      <c r="T4" s="138" t="s">
        <v>86</v>
      </c>
      <c r="U4" s="132"/>
      <c r="V4" s="138" t="s">
        <v>88</v>
      </c>
      <c r="W4" s="132"/>
      <c r="X4" s="144"/>
      <c r="Y4" s="145"/>
      <c r="Z4" s="145"/>
    </row>
    <row r="5" spans="1:26" ht="21.75" customHeight="1" x14ac:dyDescent="0.2">
      <c r="A5" s="103" t="s">
        <v>185</v>
      </c>
      <c r="B5" s="104"/>
      <c r="C5" s="104"/>
      <c r="D5" s="104"/>
      <c r="E5" s="104"/>
      <c r="F5" s="104"/>
      <c r="G5" s="107" t="s">
        <v>156</v>
      </c>
      <c r="H5" s="107"/>
      <c r="I5" s="103" t="s">
        <v>207</v>
      </c>
      <c r="J5" s="103"/>
      <c r="K5" s="103"/>
      <c r="L5" s="103"/>
      <c r="M5" s="132" t="s">
        <v>80</v>
      </c>
      <c r="N5" s="138"/>
      <c r="O5" s="132"/>
      <c r="P5" s="138" t="s">
        <v>190</v>
      </c>
      <c r="Q5" s="132"/>
      <c r="R5" s="146" t="s">
        <v>84</v>
      </c>
      <c r="S5" s="147"/>
      <c r="T5" s="146" t="s">
        <v>84</v>
      </c>
      <c r="U5" s="147"/>
      <c r="V5" s="138" t="s">
        <v>89</v>
      </c>
      <c r="W5" s="132"/>
      <c r="X5" s="144"/>
      <c r="Y5" s="145"/>
      <c r="Z5" s="145"/>
    </row>
    <row r="6" spans="1:26" ht="21.75" customHeight="1" x14ac:dyDescent="0.2">
      <c r="A6" s="105" t="s">
        <v>47</v>
      </c>
      <c r="B6" s="105"/>
      <c r="C6" s="105"/>
      <c r="D6" s="105"/>
      <c r="E6" s="105"/>
      <c r="F6" s="105"/>
      <c r="G6" s="107"/>
      <c r="H6" s="107"/>
      <c r="I6" s="103"/>
      <c r="J6" s="103"/>
      <c r="K6" s="103"/>
      <c r="L6" s="103"/>
      <c r="M6" s="133"/>
      <c r="N6" s="140"/>
      <c r="O6" s="133"/>
      <c r="P6" s="140"/>
      <c r="Q6" s="133"/>
      <c r="R6" s="140"/>
      <c r="S6" s="133"/>
      <c r="T6" s="140"/>
      <c r="U6" s="133"/>
      <c r="V6" s="140" t="s">
        <v>90</v>
      </c>
      <c r="W6" s="133"/>
      <c r="X6" s="144"/>
      <c r="Y6" s="145"/>
      <c r="Z6" s="145"/>
    </row>
    <row r="7" spans="1:26" ht="21.75" customHeight="1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9"/>
      <c r="N7" s="126"/>
      <c r="O7" s="142"/>
      <c r="P7" s="126"/>
      <c r="Q7" s="142"/>
      <c r="R7" s="126"/>
      <c r="S7" s="142"/>
      <c r="T7" s="126"/>
      <c r="U7" s="142"/>
      <c r="V7" s="126"/>
      <c r="W7" s="142"/>
      <c r="X7" s="126"/>
      <c r="Y7" s="127"/>
      <c r="Z7" s="127"/>
    </row>
    <row r="8" spans="1:26" ht="22.5" customHeight="1" x14ac:dyDescent="0.2">
      <c r="A8" s="131" t="s">
        <v>48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9"/>
      <c r="N8" s="126"/>
      <c r="O8" s="142"/>
      <c r="P8" s="126"/>
      <c r="Q8" s="142"/>
      <c r="R8" s="126"/>
      <c r="S8" s="142"/>
      <c r="T8" s="126"/>
      <c r="U8" s="142"/>
      <c r="V8" s="126"/>
      <c r="W8" s="142"/>
      <c r="X8" s="126"/>
      <c r="Y8" s="127"/>
      <c r="Z8" s="127"/>
    </row>
    <row r="9" spans="1:26" ht="22.5" customHeight="1" x14ac:dyDescent="0.2">
      <c r="A9" s="120" t="s">
        <v>49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9"/>
      <c r="N9" s="126"/>
      <c r="O9" s="142"/>
      <c r="P9" s="126"/>
      <c r="Q9" s="142"/>
      <c r="R9" s="126"/>
      <c r="S9" s="142"/>
      <c r="T9" s="126"/>
      <c r="U9" s="142"/>
      <c r="V9" s="126"/>
      <c r="W9" s="142"/>
      <c r="X9" s="126"/>
      <c r="Y9" s="127"/>
      <c r="Z9" s="127"/>
    </row>
    <row r="10" spans="1:26" ht="22.5" customHeight="1" x14ac:dyDescent="0.2">
      <c r="A10" s="117" t="s">
        <v>112</v>
      </c>
      <c r="B10" s="117"/>
      <c r="C10" s="117"/>
      <c r="D10" s="117"/>
      <c r="E10" s="125" t="s">
        <v>378</v>
      </c>
      <c r="F10" s="125"/>
      <c r="G10" s="125"/>
      <c r="H10" s="106" t="s">
        <v>379</v>
      </c>
      <c r="I10" s="106"/>
      <c r="J10" s="106"/>
      <c r="K10" s="106"/>
      <c r="L10" s="106"/>
      <c r="M10" s="9"/>
      <c r="N10" s="126"/>
      <c r="O10" s="142"/>
      <c r="P10" s="126"/>
      <c r="Q10" s="142"/>
      <c r="R10" s="126"/>
      <c r="S10" s="142"/>
      <c r="T10" s="126"/>
      <c r="U10" s="142"/>
      <c r="V10" s="126"/>
      <c r="W10" s="142"/>
      <c r="X10" s="126"/>
      <c r="Y10" s="127"/>
      <c r="Z10" s="127"/>
    </row>
    <row r="11" spans="1:26" ht="22.5" customHeight="1" x14ac:dyDescent="0.2">
      <c r="A11" s="117" t="s">
        <v>113</v>
      </c>
      <c r="B11" s="117"/>
      <c r="C11" s="117"/>
      <c r="D11" s="117"/>
      <c r="E11" s="124" t="s">
        <v>239</v>
      </c>
      <c r="F11" s="124"/>
      <c r="G11" s="124"/>
      <c r="H11" s="124"/>
      <c r="I11" s="106" t="s">
        <v>114</v>
      </c>
      <c r="J11" s="106"/>
      <c r="K11" s="106"/>
      <c r="L11" s="106"/>
      <c r="M11" s="9"/>
      <c r="N11" s="126"/>
      <c r="O11" s="142"/>
      <c r="P11" s="126"/>
      <c r="Q11" s="142"/>
      <c r="R11" s="126"/>
      <c r="S11" s="142"/>
      <c r="T11" s="126"/>
      <c r="U11" s="142"/>
      <c r="V11" s="126"/>
      <c r="W11" s="142"/>
      <c r="X11" s="126"/>
      <c r="Y11" s="127"/>
      <c r="Z11" s="127"/>
    </row>
    <row r="12" spans="1:26" ht="21.75" customHeight="1" x14ac:dyDescent="0.2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9"/>
      <c r="N12" s="126"/>
      <c r="O12" s="142"/>
      <c r="P12" s="126"/>
      <c r="Q12" s="142"/>
      <c r="R12" s="126"/>
      <c r="S12" s="142"/>
      <c r="T12" s="126"/>
      <c r="U12" s="142"/>
      <c r="V12" s="126"/>
      <c r="W12" s="142"/>
      <c r="X12" s="126"/>
      <c r="Y12" s="127"/>
      <c r="Z12" s="127"/>
    </row>
    <row r="13" spans="1:26" ht="21.75" customHeight="1" x14ac:dyDescent="0.2">
      <c r="A13" s="101" t="s">
        <v>50</v>
      </c>
      <c r="B13" s="100" t="s">
        <v>56</v>
      </c>
      <c r="C13" s="112"/>
      <c r="D13" s="113" t="s">
        <v>198</v>
      </c>
      <c r="E13" s="114"/>
      <c r="F13" s="100" t="s">
        <v>59</v>
      </c>
      <c r="G13" s="112"/>
      <c r="H13" s="14" t="s">
        <v>199</v>
      </c>
      <c r="I13" s="98" t="s">
        <v>5</v>
      </c>
      <c r="J13" s="100" t="s">
        <v>60</v>
      </c>
      <c r="K13" s="101"/>
      <c r="L13" s="13" t="s">
        <v>65</v>
      </c>
      <c r="M13" s="9"/>
      <c r="N13" s="126"/>
      <c r="O13" s="142"/>
      <c r="P13" s="126"/>
      <c r="Q13" s="142"/>
      <c r="R13" s="126"/>
      <c r="S13" s="142"/>
      <c r="T13" s="126"/>
      <c r="U13" s="142"/>
      <c r="V13" s="126"/>
      <c r="W13" s="142"/>
      <c r="X13" s="126"/>
      <c r="Y13" s="127"/>
      <c r="Z13" s="127"/>
    </row>
    <row r="14" spans="1:26" ht="21.75" customHeight="1" x14ac:dyDescent="0.2">
      <c r="A14" s="102"/>
      <c r="B14" s="94" t="s">
        <v>57</v>
      </c>
      <c r="C14" s="95"/>
      <c r="D14" s="129" t="s">
        <v>225</v>
      </c>
      <c r="E14" s="130"/>
      <c r="F14" s="94" t="s">
        <v>57</v>
      </c>
      <c r="G14" s="95"/>
      <c r="H14" s="15" t="s">
        <v>225</v>
      </c>
      <c r="I14" s="99"/>
      <c r="J14" s="94" t="s">
        <v>61</v>
      </c>
      <c r="K14" s="102"/>
      <c r="L14" s="13" t="s">
        <v>66</v>
      </c>
      <c r="M14" s="9"/>
      <c r="N14" s="126"/>
      <c r="O14" s="142"/>
      <c r="P14" s="126"/>
      <c r="Q14" s="142"/>
      <c r="R14" s="126"/>
      <c r="S14" s="142"/>
      <c r="T14" s="126"/>
      <c r="U14" s="142"/>
      <c r="V14" s="126"/>
      <c r="W14" s="142"/>
      <c r="X14" s="126"/>
      <c r="Y14" s="127"/>
      <c r="Z14" s="127"/>
    </row>
    <row r="15" spans="1:26" ht="18.75" customHeight="1" x14ac:dyDescent="0.2">
      <c r="A15" s="102"/>
      <c r="B15" s="96" t="s">
        <v>58</v>
      </c>
      <c r="C15" s="97"/>
      <c r="D15" s="110">
        <v>18000</v>
      </c>
      <c r="E15" s="111"/>
      <c r="F15" s="96" t="s">
        <v>58</v>
      </c>
      <c r="G15" s="97"/>
      <c r="H15" s="16">
        <v>18000</v>
      </c>
      <c r="I15" s="99"/>
      <c r="J15" s="96" t="s">
        <v>62</v>
      </c>
      <c r="K15" s="123"/>
      <c r="L15" s="13" t="s">
        <v>67</v>
      </c>
      <c r="M15" s="9"/>
      <c r="N15" s="126"/>
      <c r="O15" s="142"/>
      <c r="P15" s="126"/>
      <c r="Q15" s="142"/>
      <c r="R15" s="126"/>
      <c r="S15" s="142"/>
      <c r="T15" s="126"/>
      <c r="U15" s="142"/>
      <c r="V15" s="126"/>
      <c r="W15" s="142"/>
      <c r="X15" s="126"/>
      <c r="Y15" s="127"/>
      <c r="Z15" s="127"/>
    </row>
    <row r="16" spans="1:26" ht="30.75" customHeight="1" x14ac:dyDescent="0.2">
      <c r="A16" s="102"/>
      <c r="B16" s="12" t="s">
        <v>51</v>
      </c>
      <c r="C16" s="12" t="s">
        <v>53</v>
      </c>
      <c r="D16" s="12" t="s">
        <v>54</v>
      </c>
      <c r="E16" s="108"/>
      <c r="F16" s="12" t="s">
        <v>51</v>
      </c>
      <c r="G16" s="12" t="s">
        <v>53</v>
      </c>
      <c r="H16" s="10" t="s">
        <v>54</v>
      </c>
      <c r="I16" s="99"/>
      <c r="J16" s="108" t="s">
        <v>63</v>
      </c>
      <c r="K16" s="118" t="s">
        <v>64</v>
      </c>
      <c r="L16" s="13" t="s">
        <v>68</v>
      </c>
      <c r="M16" s="9"/>
      <c r="N16" s="126"/>
      <c r="O16" s="142"/>
      <c r="P16" s="126"/>
      <c r="Q16" s="142"/>
      <c r="R16" s="126"/>
      <c r="S16" s="142"/>
      <c r="T16" s="126"/>
      <c r="U16" s="142"/>
      <c r="V16" s="126"/>
      <c r="W16" s="142"/>
      <c r="X16" s="126"/>
      <c r="Y16" s="127"/>
      <c r="Z16" s="127"/>
    </row>
    <row r="17" spans="1:26" ht="21.75" customHeight="1" x14ac:dyDescent="0.2">
      <c r="A17" s="102"/>
      <c r="B17" s="12" t="s">
        <v>52</v>
      </c>
      <c r="C17" s="20" t="s">
        <v>51</v>
      </c>
      <c r="D17" s="20" t="s">
        <v>55</v>
      </c>
      <c r="E17" s="109"/>
      <c r="F17" s="20" t="s">
        <v>52</v>
      </c>
      <c r="G17" s="77" t="s">
        <v>51</v>
      </c>
      <c r="H17" s="11" t="s">
        <v>55</v>
      </c>
      <c r="I17" s="156"/>
      <c r="J17" s="157"/>
      <c r="K17" s="119"/>
      <c r="L17" s="13" t="s">
        <v>69</v>
      </c>
      <c r="M17" s="148" t="s">
        <v>92</v>
      </c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ht="23.25" customHeight="1" x14ac:dyDescent="0.2">
      <c r="A18" s="23" t="s">
        <v>7</v>
      </c>
      <c r="B18" s="82">
        <v>11045.84</v>
      </c>
      <c r="C18" s="25"/>
      <c r="D18" s="24"/>
      <c r="E18" s="78"/>
      <c r="F18" s="82">
        <v>5541.1040000000003</v>
      </c>
      <c r="G18" s="25"/>
      <c r="H18" s="24"/>
      <c r="I18" s="26"/>
      <c r="J18" s="23"/>
      <c r="K18" s="39">
        <v>6.5</v>
      </c>
      <c r="L18" s="28"/>
      <c r="M18" s="141" t="s">
        <v>79</v>
      </c>
      <c r="N18" s="135" t="s">
        <v>98</v>
      </c>
      <c r="O18" s="135"/>
      <c r="P18" s="135"/>
      <c r="Q18" s="135" t="s">
        <v>107</v>
      </c>
      <c r="R18" s="135"/>
      <c r="S18" s="135"/>
      <c r="T18" s="135" t="s">
        <v>93</v>
      </c>
      <c r="U18" s="135"/>
      <c r="V18" s="135"/>
      <c r="W18" s="137" t="s">
        <v>91</v>
      </c>
      <c r="X18" s="149"/>
      <c r="Y18" s="149"/>
      <c r="Z18" s="149"/>
    </row>
    <row r="19" spans="1:26" ht="23.25" customHeight="1" x14ac:dyDescent="0.2">
      <c r="A19" s="23" t="s">
        <v>8</v>
      </c>
      <c r="B19" s="82">
        <v>11046.07</v>
      </c>
      <c r="C19" s="25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0.22999999999956344</v>
      </c>
      <c r="D19" s="24">
        <f t="shared" ref="D19:D42" si="1">IF(C19="","",C19*$D$15)</f>
        <v>4139.999999992142</v>
      </c>
      <c r="E19" s="78"/>
      <c r="F19" s="82">
        <v>5541.22</v>
      </c>
      <c r="G19" s="25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0.11599999999998545</v>
      </c>
      <c r="H19" s="24">
        <f t="shared" ref="H19:H42" si="3">IF(G19="","",G19*$H$15)</f>
        <v>2087.9999999997381</v>
      </c>
      <c r="I19" s="26">
        <f t="shared" ref="I19:I42" si="4">IF(H19="","",IF(D19="","",IF(AND(H19=0,D19=0),0,H19/D19)))</f>
        <v>0.50434782608785056</v>
      </c>
      <c r="J19" s="23"/>
      <c r="K19" s="83">
        <v>6.5</v>
      </c>
      <c r="L19" s="28"/>
      <c r="M19" s="132"/>
      <c r="N19" s="136"/>
      <c r="O19" s="136"/>
      <c r="P19" s="136"/>
      <c r="Q19" s="136" t="s">
        <v>108</v>
      </c>
      <c r="R19" s="136"/>
      <c r="S19" s="136"/>
      <c r="T19" s="136"/>
      <c r="U19" s="136"/>
      <c r="V19" s="136"/>
      <c r="W19" s="138"/>
      <c r="X19" s="128"/>
      <c r="Y19" s="128"/>
      <c r="Z19" s="128"/>
    </row>
    <row r="20" spans="1:26" ht="23.25" customHeight="1" x14ac:dyDescent="0.2">
      <c r="A20" s="23" t="s">
        <v>9</v>
      </c>
      <c r="B20" s="82">
        <v>11046.29</v>
      </c>
      <c r="C20" s="25">
        <f t="shared" si="0"/>
        <v>0.22000000000116415</v>
      </c>
      <c r="D20" s="24">
        <f t="shared" si="1"/>
        <v>3960.0000000209548</v>
      </c>
      <c r="E20" s="78"/>
      <c r="F20" s="82">
        <v>5541.335</v>
      </c>
      <c r="G20" s="25">
        <f t="shared" si="2"/>
        <v>0.11499999999978172</v>
      </c>
      <c r="H20" s="24">
        <f t="shared" si="3"/>
        <v>2069.999999996071</v>
      </c>
      <c r="I20" s="26">
        <f t="shared" si="4"/>
        <v>0.52272727272351449</v>
      </c>
      <c r="J20" s="23"/>
      <c r="K20" s="83">
        <v>6.5</v>
      </c>
      <c r="L20" s="28"/>
      <c r="M20" s="132" t="s">
        <v>80</v>
      </c>
      <c r="N20" s="136" t="s">
        <v>99</v>
      </c>
      <c r="O20" s="136"/>
      <c r="P20" s="136"/>
      <c r="Q20" s="136" t="s">
        <v>189</v>
      </c>
      <c r="R20" s="136"/>
      <c r="S20" s="136"/>
      <c r="T20" s="136" t="s">
        <v>94</v>
      </c>
      <c r="U20" s="136"/>
      <c r="V20" s="136"/>
      <c r="W20" s="138"/>
      <c r="X20" s="128"/>
      <c r="Y20" s="128"/>
      <c r="Z20" s="128"/>
    </row>
    <row r="21" spans="1:26" ht="23.25" customHeight="1" x14ac:dyDescent="0.2">
      <c r="A21" s="23" t="s">
        <v>10</v>
      </c>
      <c r="B21" s="82">
        <v>11046.52</v>
      </c>
      <c r="C21" s="25">
        <f t="shared" si="0"/>
        <v>0.22999999999956344</v>
      </c>
      <c r="D21" s="24">
        <f t="shared" si="1"/>
        <v>4139.999999992142</v>
      </c>
      <c r="E21" s="78"/>
      <c r="F21" s="82">
        <v>5541.4520000000002</v>
      </c>
      <c r="G21" s="25">
        <f t="shared" si="2"/>
        <v>0.11700000000018917</v>
      </c>
      <c r="H21" s="24">
        <f t="shared" si="3"/>
        <v>2106.0000000034051</v>
      </c>
      <c r="I21" s="26">
        <f t="shared" si="4"/>
        <v>0.50869565217570112</v>
      </c>
      <c r="J21" s="23"/>
      <c r="K21" s="83">
        <v>6.5</v>
      </c>
      <c r="L21" s="28"/>
      <c r="M21" s="133"/>
      <c r="N21" s="139"/>
      <c r="O21" s="139"/>
      <c r="P21" s="139"/>
      <c r="Q21" s="139"/>
      <c r="R21" s="139"/>
      <c r="S21" s="139"/>
      <c r="T21" s="139"/>
      <c r="U21" s="139"/>
      <c r="V21" s="139"/>
      <c r="W21" s="140"/>
      <c r="X21" s="148"/>
      <c r="Y21" s="148"/>
      <c r="Z21" s="148"/>
    </row>
    <row r="22" spans="1:26" ht="23.25" customHeight="1" x14ac:dyDescent="0.2">
      <c r="A22" s="23" t="s">
        <v>11</v>
      </c>
      <c r="B22" s="82">
        <v>11046.75</v>
      </c>
      <c r="C22" s="25">
        <f t="shared" si="0"/>
        <v>0.22999999999956344</v>
      </c>
      <c r="D22" s="24">
        <f t="shared" si="1"/>
        <v>4139.999999992142</v>
      </c>
      <c r="E22" s="78"/>
      <c r="F22" s="82">
        <v>5541.5720000000001</v>
      </c>
      <c r="G22" s="25">
        <f t="shared" si="2"/>
        <v>0.11999999999989086</v>
      </c>
      <c r="H22" s="24">
        <f t="shared" si="3"/>
        <v>2159.9999999980355</v>
      </c>
      <c r="I22" s="26">
        <f t="shared" si="4"/>
        <v>0.5217391304352984</v>
      </c>
      <c r="J22" s="23"/>
      <c r="K22" s="83">
        <v>6.5</v>
      </c>
      <c r="L22" s="28"/>
      <c r="M22" s="9"/>
      <c r="N22" s="143"/>
      <c r="O22" s="143"/>
      <c r="P22" s="143"/>
      <c r="Q22" s="143"/>
      <c r="R22" s="143"/>
      <c r="S22" s="143"/>
      <c r="T22" s="143"/>
      <c r="U22" s="143"/>
      <c r="V22" s="143"/>
      <c r="W22" s="126"/>
      <c r="X22" s="127"/>
      <c r="Y22" s="127"/>
      <c r="Z22" s="127"/>
    </row>
    <row r="23" spans="1:26" ht="23.25" customHeight="1" x14ac:dyDescent="0.2">
      <c r="A23" s="23" t="s">
        <v>12</v>
      </c>
      <c r="B23" s="82">
        <v>11046.97</v>
      </c>
      <c r="C23" s="25">
        <f t="shared" si="0"/>
        <v>0.21999999999934516</v>
      </c>
      <c r="D23" s="24">
        <f t="shared" si="1"/>
        <v>3959.9999999882129</v>
      </c>
      <c r="E23" s="78"/>
      <c r="F23" s="82">
        <v>5541.6890000000003</v>
      </c>
      <c r="G23" s="25">
        <f t="shared" si="2"/>
        <v>0.11700000000018917</v>
      </c>
      <c r="H23" s="24">
        <f t="shared" si="3"/>
        <v>2106.0000000034051</v>
      </c>
      <c r="I23" s="26">
        <f t="shared" si="4"/>
        <v>0.53181818182062468</v>
      </c>
      <c r="J23" s="23"/>
      <c r="K23" s="83">
        <v>6.5</v>
      </c>
      <c r="L23" s="28"/>
      <c r="M23" s="9"/>
      <c r="N23" s="143"/>
      <c r="O23" s="143"/>
      <c r="P23" s="143"/>
      <c r="Q23" s="143"/>
      <c r="R23" s="143"/>
      <c r="S23" s="143"/>
      <c r="T23" s="143"/>
      <c r="U23" s="143"/>
      <c r="V23" s="143"/>
      <c r="W23" s="126"/>
      <c r="X23" s="127"/>
      <c r="Y23" s="127"/>
      <c r="Z23" s="127"/>
    </row>
    <row r="24" spans="1:26" ht="23.25" customHeight="1" x14ac:dyDescent="0.2">
      <c r="A24" s="23" t="s">
        <v>13</v>
      </c>
      <c r="B24" s="82">
        <v>11047.2</v>
      </c>
      <c r="C24" s="25">
        <f t="shared" si="0"/>
        <v>0.23000000000138243</v>
      </c>
      <c r="D24" s="24">
        <f t="shared" si="1"/>
        <v>4140.0000000248838</v>
      </c>
      <c r="E24" s="78"/>
      <c r="F24" s="82">
        <v>5541.8059999999996</v>
      </c>
      <c r="G24" s="25">
        <f t="shared" si="2"/>
        <v>0.11699999999927968</v>
      </c>
      <c r="H24" s="24">
        <f t="shared" si="3"/>
        <v>2105.9999999870342</v>
      </c>
      <c r="I24" s="26">
        <f t="shared" si="4"/>
        <v>0.50869565216772361</v>
      </c>
      <c r="J24" s="23"/>
      <c r="K24" s="83">
        <v>6.5</v>
      </c>
      <c r="L24" s="28"/>
      <c r="M24" s="9"/>
      <c r="N24" s="143"/>
      <c r="O24" s="143"/>
      <c r="P24" s="143"/>
      <c r="Q24" s="143"/>
      <c r="R24" s="143"/>
      <c r="S24" s="143"/>
      <c r="T24" s="143"/>
      <c r="U24" s="143"/>
      <c r="V24" s="143"/>
      <c r="W24" s="126"/>
      <c r="X24" s="127"/>
      <c r="Y24" s="127"/>
      <c r="Z24" s="127"/>
    </row>
    <row r="25" spans="1:26" ht="23.25" customHeight="1" x14ac:dyDescent="0.2">
      <c r="A25" s="23" t="s">
        <v>14</v>
      </c>
      <c r="B25" s="82">
        <v>11047.43</v>
      </c>
      <c r="C25" s="25">
        <f t="shared" si="0"/>
        <v>0.22999999999956344</v>
      </c>
      <c r="D25" s="24">
        <f t="shared" si="1"/>
        <v>4139.999999992142</v>
      </c>
      <c r="E25" s="78"/>
      <c r="F25" s="82">
        <v>5541.9210000000003</v>
      </c>
      <c r="G25" s="25">
        <f t="shared" si="2"/>
        <v>0.11500000000069122</v>
      </c>
      <c r="H25" s="24">
        <f t="shared" si="3"/>
        <v>2070.0000000124419</v>
      </c>
      <c r="I25" s="26">
        <f t="shared" si="4"/>
        <v>0.50000000000395428</v>
      </c>
      <c r="J25" s="23"/>
      <c r="K25" s="83">
        <v>6.5</v>
      </c>
      <c r="L25" s="28"/>
      <c r="M25" s="9"/>
      <c r="N25" s="143"/>
      <c r="O25" s="143"/>
      <c r="P25" s="143"/>
      <c r="Q25" s="143"/>
      <c r="R25" s="143"/>
      <c r="S25" s="143"/>
      <c r="T25" s="143"/>
      <c r="U25" s="143"/>
      <c r="V25" s="143"/>
      <c r="W25" s="126"/>
      <c r="X25" s="127"/>
      <c r="Y25" s="127"/>
      <c r="Z25" s="127"/>
    </row>
    <row r="26" spans="1:26" ht="23.25" customHeight="1" x14ac:dyDescent="0.2">
      <c r="A26" s="23" t="s">
        <v>15</v>
      </c>
      <c r="B26" s="82">
        <v>11047.67</v>
      </c>
      <c r="C26" s="25">
        <f t="shared" si="0"/>
        <v>0.23999999999978172</v>
      </c>
      <c r="D26" s="24">
        <f t="shared" si="1"/>
        <v>4319.999999996071</v>
      </c>
      <c r="E26" s="78"/>
      <c r="F26" s="82">
        <v>5542.0330000000004</v>
      </c>
      <c r="G26" s="25">
        <f t="shared" si="2"/>
        <v>0.11200000000008004</v>
      </c>
      <c r="H26" s="24">
        <f t="shared" si="3"/>
        <v>2016.0000000014406</v>
      </c>
      <c r="I26" s="26">
        <f t="shared" si="4"/>
        <v>0.46666666666742457</v>
      </c>
      <c r="J26" s="23"/>
      <c r="K26" s="80">
        <v>6.3</v>
      </c>
      <c r="L26" s="28"/>
      <c r="M26" s="9"/>
      <c r="N26" s="143"/>
      <c r="O26" s="143"/>
      <c r="P26" s="143"/>
      <c r="Q26" s="143"/>
      <c r="R26" s="143"/>
      <c r="S26" s="143"/>
      <c r="T26" s="143"/>
      <c r="U26" s="143"/>
      <c r="V26" s="143"/>
      <c r="W26" s="126"/>
      <c r="X26" s="127"/>
      <c r="Y26" s="127"/>
      <c r="Z26" s="127"/>
    </row>
    <row r="27" spans="1:26" ht="23.25" customHeight="1" x14ac:dyDescent="0.2">
      <c r="A27" s="23" t="s">
        <v>16</v>
      </c>
      <c r="B27" s="82">
        <v>11047.91</v>
      </c>
      <c r="C27" s="25">
        <f t="shared" si="0"/>
        <v>0.23999999999978172</v>
      </c>
      <c r="D27" s="24">
        <f t="shared" si="1"/>
        <v>4319.999999996071</v>
      </c>
      <c r="E27" s="78"/>
      <c r="F27" s="82">
        <v>5542.1450000000004</v>
      </c>
      <c r="G27" s="25">
        <f t="shared" si="2"/>
        <v>0.11200000000008004</v>
      </c>
      <c r="H27" s="24">
        <f t="shared" si="3"/>
        <v>2016.0000000014406</v>
      </c>
      <c r="I27" s="26">
        <f t="shared" si="4"/>
        <v>0.46666666666742457</v>
      </c>
      <c r="J27" s="23"/>
      <c r="K27" s="83">
        <v>6.3</v>
      </c>
      <c r="L27" s="28"/>
      <c r="M27" s="9"/>
      <c r="N27" s="143"/>
      <c r="O27" s="143"/>
      <c r="P27" s="143"/>
      <c r="Q27" s="143"/>
      <c r="R27" s="143"/>
      <c r="S27" s="143"/>
      <c r="T27" s="143"/>
      <c r="U27" s="143"/>
      <c r="V27" s="143"/>
      <c r="W27" s="126"/>
      <c r="X27" s="127"/>
      <c r="Y27" s="127"/>
      <c r="Z27" s="127"/>
    </row>
    <row r="28" spans="1:26" ht="23.25" customHeight="1" x14ac:dyDescent="0.2">
      <c r="A28" s="23" t="s">
        <v>17</v>
      </c>
      <c r="B28" s="82">
        <v>11048.16</v>
      </c>
      <c r="C28" s="25">
        <f t="shared" si="0"/>
        <v>0.25</v>
      </c>
      <c r="D28" s="24">
        <f t="shared" si="1"/>
        <v>4500</v>
      </c>
      <c r="E28" s="78"/>
      <c r="F28" s="82">
        <v>5542.26</v>
      </c>
      <c r="G28" s="25">
        <f t="shared" si="2"/>
        <v>0.11499999999978172</v>
      </c>
      <c r="H28" s="24">
        <f t="shared" si="3"/>
        <v>2069.999999996071</v>
      </c>
      <c r="I28" s="26">
        <f t="shared" si="4"/>
        <v>0.45999999999912689</v>
      </c>
      <c r="J28" s="23"/>
      <c r="K28" s="83">
        <v>6.3</v>
      </c>
      <c r="L28" s="28"/>
      <c r="M28" s="9"/>
      <c r="N28" s="143"/>
      <c r="O28" s="143"/>
      <c r="P28" s="143"/>
      <c r="Q28" s="143"/>
      <c r="R28" s="143"/>
      <c r="S28" s="143"/>
      <c r="T28" s="143"/>
      <c r="U28" s="143"/>
      <c r="V28" s="143"/>
      <c r="W28" s="126"/>
      <c r="X28" s="127"/>
      <c r="Y28" s="127"/>
      <c r="Z28" s="127"/>
    </row>
    <row r="29" spans="1:26" ht="23.25" customHeight="1" x14ac:dyDescent="0.2">
      <c r="A29" s="23" t="s">
        <v>18</v>
      </c>
      <c r="B29" s="82">
        <v>11048.43</v>
      </c>
      <c r="C29" s="25">
        <f t="shared" si="0"/>
        <v>0.27000000000043656</v>
      </c>
      <c r="D29" s="24">
        <f t="shared" si="1"/>
        <v>4860.000000007858</v>
      </c>
      <c r="E29" s="78"/>
      <c r="F29" s="82">
        <v>5542.3559999999998</v>
      </c>
      <c r="G29" s="25">
        <f t="shared" si="2"/>
        <v>9.5999999999548891E-2</v>
      </c>
      <c r="H29" s="24">
        <f t="shared" si="3"/>
        <v>1727.99999999188</v>
      </c>
      <c r="I29" s="26">
        <f t="shared" si="4"/>
        <v>0.35555555555330987</v>
      </c>
      <c r="J29" s="23"/>
      <c r="K29" s="83">
        <v>6.3</v>
      </c>
      <c r="L29" s="28"/>
      <c r="M29" s="134" t="s">
        <v>95</v>
      </c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26" ht="23.25" customHeight="1" x14ac:dyDescent="0.2">
      <c r="A30" s="23" t="s">
        <v>19</v>
      </c>
      <c r="B30" s="82">
        <v>11048.7</v>
      </c>
      <c r="C30" s="25">
        <f t="shared" si="0"/>
        <v>0.27000000000043656</v>
      </c>
      <c r="D30" s="24">
        <f t="shared" si="1"/>
        <v>4860.000000007858</v>
      </c>
      <c r="E30" s="78"/>
      <c r="F30" s="82">
        <v>5542.4579999999996</v>
      </c>
      <c r="G30" s="25">
        <f t="shared" si="2"/>
        <v>0.10199999999986176</v>
      </c>
      <c r="H30" s="24">
        <f t="shared" si="3"/>
        <v>1835.9999999975116</v>
      </c>
      <c r="I30" s="26">
        <f t="shared" si="4"/>
        <v>0.37777777777665494</v>
      </c>
      <c r="J30" s="23"/>
      <c r="K30" s="83">
        <v>6.3</v>
      </c>
      <c r="L30" s="28"/>
      <c r="M30" s="128" t="s">
        <v>97</v>
      </c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23.25" customHeight="1" x14ac:dyDescent="0.2">
      <c r="A31" s="23" t="s">
        <v>20</v>
      </c>
      <c r="B31" s="82">
        <v>11048.97</v>
      </c>
      <c r="C31" s="25">
        <f t="shared" si="0"/>
        <v>0.26999999999861757</v>
      </c>
      <c r="D31" s="24">
        <f t="shared" si="1"/>
        <v>4859.9999999751162</v>
      </c>
      <c r="E31" s="78"/>
      <c r="F31" s="82">
        <v>5542.558</v>
      </c>
      <c r="G31" s="25">
        <f t="shared" si="2"/>
        <v>0.1000000000003638</v>
      </c>
      <c r="H31" s="24">
        <f t="shared" si="3"/>
        <v>1800.0000000065484</v>
      </c>
      <c r="I31" s="26">
        <f t="shared" si="4"/>
        <v>0.37037037037361409</v>
      </c>
      <c r="J31" s="23"/>
      <c r="K31" s="83">
        <v>6.3</v>
      </c>
      <c r="L31" s="28"/>
      <c r="M31" s="141" t="s">
        <v>79</v>
      </c>
      <c r="N31" s="135" t="s">
        <v>98</v>
      </c>
      <c r="O31" s="135"/>
      <c r="P31" s="135" t="s">
        <v>100</v>
      </c>
      <c r="Q31" s="135"/>
      <c r="R31" s="135" t="s">
        <v>93</v>
      </c>
      <c r="S31" s="135"/>
      <c r="T31" s="135" t="s">
        <v>103</v>
      </c>
      <c r="U31" s="135"/>
      <c r="V31" s="135" t="s">
        <v>187</v>
      </c>
      <c r="W31" s="135"/>
      <c r="X31" s="135"/>
      <c r="Y31" s="135" t="s">
        <v>91</v>
      </c>
      <c r="Z31" s="137"/>
    </row>
    <row r="32" spans="1:26" ht="23.25" customHeight="1" x14ac:dyDescent="0.2">
      <c r="A32" s="23" t="s">
        <v>21</v>
      </c>
      <c r="B32" s="82">
        <v>11049.24</v>
      </c>
      <c r="C32" s="25">
        <f t="shared" si="0"/>
        <v>0.27000000000043656</v>
      </c>
      <c r="D32" s="24">
        <f t="shared" si="1"/>
        <v>4860.000000007858</v>
      </c>
      <c r="E32" s="78"/>
      <c r="F32" s="82">
        <v>5542.6610000000001</v>
      </c>
      <c r="G32" s="25">
        <f t="shared" si="2"/>
        <v>0.10300000000006548</v>
      </c>
      <c r="H32" s="24">
        <f t="shared" si="3"/>
        <v>1854.0000000011787</v>
      </c>
      <c r="I32" s="26">
        <f t="shared" si="4"/>
        <v>0.38148148148110722</v>
      </c>
      <c r="J32" s="23"/>
      <c r="K32" s="83">
        <v>6.3</v>
      </c>
      <c r="L32" s="28"/>
      <c r="M32" s="132"/>
      <c r="N32" s="136"/>
      <c r="O32" s="136"/>
      <c r="P32" s="136" t="s">
        <v>83</v>
      </c>
      <c r="Q32" s="136"/>
      <c r="R32" s="136" t="s">
        <v>102</v>
      </c>
      <c r="S32" s="136"/>
      <c r="T32" s="136" t="s">
        <v>104</v>
      </c>
      <c r="U32" s="136"/>
      <c r="V32" s="136" t="s">
        <v>105</v>
      </c>
      <c r="W32" s="136"/>
      <c r="X32" s="136"/>
      <c r="Y32" s="136"/>
      <c r="Z32" s="138"/>
    </row>
    <row r="33" spans="1:26" ht="23.25" customHeight="1" x14ac:dyDescent="0.2">
      <c r="A33" s="23" t="s">
        <v>22</v>
      </c>
      <c r="B33" s="82">
        <v>11049.49</v>
      </c>
      <c r="C33" s="25">
        <f t="shared" si="0"/>
        <v>0.25</v>
      </c>
      <c r="D33" s="24">
        <f t="shared" si="1"/>
        <v>4500</v>
      </c>
      <c r="E33" s="78"/>
      <c r="F33" s="82">
        <v>5542.7579999999998</v>
      </c>
      <c r="G33" s="25">
        <f t="shared" si="2"/>
        <v>9.6999999999752617E-2</v>
      </c>
      <c r="H33" s="24">
        <f t="shared" si="3"/>
        <v>1745.9999999955471</v>
      </c>
      <c r="I33" s="26">
        <f t="shared" si="4"/>
        <v>0.38799999999901047</v>
      </c>
      <c r="J33" s="23"/>
      <c r="K33" s="83">
        <v>6.3</v>
      </c>
      <c r="L33" s="28"/>
      <c r="M33" s="132" t="s">
        <v>80</v>
      </c>
      <c r="N33" s="136" t="s">
        <v>99</v>
      </c>
      <c r="O33" s="136"/>
      <c r="P33" s="136" t="s">
        <v>101</v>
      </c>
      <c r="Q33" s="136"/>
      <c r="R33" s="136" t="s">
        <v>69</v>
      </c>
      <c r="S33" s="136"/>
      <c r="T33" s="136" t="s">
        <v>69</v>
      </c>
      <c r="U33" s="136"/>
      <c r="V33" s="136" t="s">
        <v>106</v>
      </c>
      <c r="W33" s="136"/>
      <c r="X33" s="136"/>
      <c r="Y33" s="136"/>
      <c r="Z33" s="138"/>
    </row>
    <row r="34" spans="1:26" ht="23.25" customHeight="1" x14ac:dyDescent="0.2">
      <c r="A34" s="23" t="s">
        <v>23</v>
      </c>
      <c r="B34" s="82">
        <v>11049.75</v>
      </c>
      <c r="C34" s="25">
        <f t="shared" si="0"/>
        <v>0.26000000000021828</v>
      </c>
      <c r="D34" s="24">
        <f t="shared" si="1"/>
        <v>4680.000000003929</v>
      </c>
      <c r="E34" s="78"/>
      <c r="F34" s="82">
        <v>5542.8590000000004</v>
      </c>
      <c r="G34" s="25">
        <f t="shared" si="2"/>
        <v>0.10100000000056752</v>
      </c>
      <c r="H34" s="24">
        <f t="shared" si="3"/>
        <v>1818.0000000102154</v>
      </c>
      <c r="I34" s="26">
        <f t="shared" si="4"/>
        <v>0.3884615384633951</v>
      </c>
      <c r="J34" s="23"/>
      <c r="K34" s="83">
        <v>6.3</v>
      </c>
      <c r="L34" s="28"/>
      <c r="M34" s="133"/>
      <c r="N34" s="139"/>
      <c r="O34" s="139"/>
      <c r="P34" s="139"/>
      <c r="Q34" s="139"/>
      <c r="R34" s="140"/>
      <c r="S34" s="133"/>
      <c r="T34" s="140"/>
      <c r="U34" s="133"/>
      <c r="V34" s="140"/>
      <c r="W34" s="148"/>
      <c r="X34" s="133"/>
      <c r="Y34" s="139"/>
      <c r="Z34" s="140"/>
    </row>
    <row r="35" spans="1:26" ht="23.25" customHeight="1" x14ac:dyDescent="0.2">
      <c r="A35" s="23" t="s">
        <v>24</v>
      </c>
      <c r="B35" s="82">
        <v>11050.04</v>
      </c>
      <c r="C35" s="25">
        <f t="shared" si="0"/>
        <v>0.29000000000087311</v>
      </c>
      <c r="D35" s="24">
        <f t="shared" si="1"/>
        <v>5220.0000000157161</v>
      </c>
      <c r="E35" s="78"/>
      <c r="F35" s="82">
        <v>5542.9709999999995</v>
      </c>
      <c r="G35" s="25">
        <f t="shared" si="2"/>
        <v>0.11199999999917054</v>
      </c>
      <c r="H35" s="24">
        <f t="shared" si="3"/>
        <v>2015.9999999850697</v>
      </c>
      <c r="I35" s="26">
        <f t="shared" si="4"/>
        <v>0.38620689654770118</v>
      </c>
      <c r="J35" s="23"/>
      <c r="K35" s="83">
        <v>6.3</v>
      </c>
      <c r="L35" s="28"/>
      <c r="M35" s="9"/>
      <c r="N35" s="143" t="s">
        <v>169</v>
      </c>
      <c r="O35" s="143"/>
      <c r="P35" s="143">
        <v>0.4</v>
      </c>
      <c r="Q35" s="143"/>
      <c r="R35" s="143">
        <v>320</v>
      </c>
      <c r="S35" s="143"/>
      <c r="T35" s="143"/>
      <c r="U35" s="143"/>
      <c r="V35" s="143"/>
      <c r="W35" s="143"/>
      <c r="X35" s="143"/>
      <c r="Y35" s="143"/>
      <c r="Z35" s="126"/>
    </row>
    <row r="36" spans="1:26" ht="23.25" customHeight="1" x14ac:dyDescent="0.2">
      <c r="A36" s="23" t="s">
        <v>25</v>
      </c>
      <c r="B36" s="82">
        <v>11050.33</v>
      </c>
      <c r="C36" s="25">
        <f t="shared" si="0"/>
        <v>0.28999999999905413</v>
      </c>
      <c r="D36" s="24">
        <f t="shared" si="1"/>
        <v>5219.9999999829743</v>
      </c>
      <c r="E36" s="78"/>
      <c r="F36" s="82">
        <v>5543.0820000000003</v>
      </c>
      <c r="G36" s="25">
        <f t="shared" si="2"/>
        <v>0.1110000000007858</v>
      </c>
      <c r="H36" s="24">
        <f t="shared" si="3"/>
        <v>1998.0000000141445</v>
      </c>
      <c r="I36" s="26">
        <f t="shared" si="4"/>
        <v>0.38275862069361327</v>
      </c>
      <c r="J36" s="23"/>
      <c r="K36" s="80">
        <v>6.4</v>
      </c>
      <c r="L36" s="28"/>
      <c r="M36" s="9"/>
      <c r="N36" s="143" t="s">
        <v>168</v>
      </c>
      <c r="O36" s="143"/>
      <c r="P36" s="150">
        <v>6</v>
      </c>
      <c r="Q36" s="150"/>
      <c r="R36" s="143">
        <v>870</v>
      </c>
      <c r="S36" s="143"/>
      <c r="T36" s="143"/>
      <c r="U36" s="143"/>
      <c r="V36" s="143"/>
      <c r="W36" s="143"/>
      <c r="X36" s="143"/>
      <c r="Y36" s="143"/>
      <c r="Z36" s="126"/>
    </row>
    <row r="37" spans="1:26" ht="23.25" customHeight="1" x14ac:dyDescent="0.2">
      <c r="A37" s="23" t="s">
        <v>26</v>
      </c>
      <c r="B37" s="82">
        <v>11050.6</v>
      </c>
      <c r="C37" s="25">
        <f t="shared" si="0"/>
        <v>0.27000000000043656</v>
      </c>
      <c r="D37" s="24">
        <f t="shared" si="1"/>
        <v>4860.000000007858</v>
      </c>
      <c r="E37" s="78"/>
      <c r="F37" s="82">
        <v>5543.1859999999997</v>
      </c>
      <c r="G37" s="25">
        <f t="shared" si="2"/>
        <v>0.10399999999935972</v>
      </c>
      <c r="H37" s="24">
        <f t="shared" si="3"/>
        <v>1871.9999999884749</v>
      </c>
      <c r="I37" s="26">
        <f t="shared" si="4"/>
        <v>0.38518518518219097</v>
      </c>
      <c r="J37" s="23"/>
      <c r="K37" s="83">
        <v>6.4</v>
      </c>
      <c r="L37" s="28"/>
      <c r="M37" s="9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26"/>
    </row>
    <row r="38" spans="1:26" ht="23.25" customHeight="1" x14ac:dyDescent="0.2">
      <c r="A38" s="23" t="s">
        <v>27</v>
      </c>
      <c r="B38" s="82">
        <v>11050.88</v>
      </c>
      <c r="C38" s="25">
        <f t="shared" si="0"/>
        <v>0.27999999999883585</v>
      </c>
      <c r="D38" s="24">
        <f t="shared" si="1"/>
        <v>5039.9999999790452</v>
      </c>
      <c r="E38" s="78"/>
      <c r="F38" s="82">
        <v>5543.2910000000002</v>
      </c>
      <c r="G38" s="25">
        <f t="shared" si="2"/>
        <v>0.10500000000047294</v>
      </c>
      <c r="H38" s="24">
        <f t="shared" si="3"/>
        <v>1890.0000000085129</v>
      </c>
      <c r="I38" s="26">
        <f t="shared" si="4"/>
        <v>0.37500000000324818</v>
      </c>
      <c r="J38" s="23"/>
      <c r="K38" s="83">
        <v>6.4</v>
      </c>
      <c r="L38" s="28"/>
      <c r="M38" s="9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26"/>
    </row>
    <row r="39" spans="1:26" ht="23.25" customHeight="1" x14ac:dyDescent="0.2">
      <c r="A39" s="23" t="s">
        <v>28</v>
      </c>
      <c r="B39" s="82">
        <v>11051.17</v>
      </c>
      <c r="C39" s="25">
        <f t="shared" si="0"/>
        <v>0.29000000000087311</v>
      </c>
      <c r="D39" s="24">
        <f t="shared" si="1"/>
        <v>5220.0000000157161</v>
      </c>
      <c r="E39" s="78"/>
      <c r="F39" s="82">
        <v>5543.3969999999999</v>
      </c>
      <c r="G39" s="25">
        <f t="shared" si="2"/>
        <v>0.10599999999976717</v>
      </c>
      <c r="H39" s="24">
        <f t="shared" si="3"/>
        <v>1907.999999995809</v>
      </c>
      <c r="I39" s="26">
        <f t="shared" si="4"/>
        <v>0.36551724137740699</v>
      </c>
      <c r="J39" s="23"/>
      <c r="K39" s="83">
        <v>6.4</v>
      </c>
      <c r="L39" s="28"/>
      <c r="M39" s="9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26"/>
    </row>
    <row r="40" spans="1:26" ht="23.25" customHeight="1" x14ac:dyDescent="0.2">
      <c r="A40" s="23" t="s">
        <v>29</v>
      </c>
      <c r="B40" s="82">
        <v>11051.44</v>
      </c>
      <c r="C40" s="25">
        <f t="shared" si="0"/>
        <v>0.27000000000043656</v>
      </c>
      <c r="D40" s="24">
        <f t="shared" si="1"/>
        <v>4860.000000007858</v>
      </c>
      <c r="E40" s="78"/>
      <c r="F40" s="82">
        <v>5543.4949999999999</v>
      </c>
      <c r="G40" s="25">
        <f t="shared" si="2"/>
        <v>9.7999999999956344E-2</v>
      </c>
      <c r="H40" s="24">
        <f t="shared" si="3"/>
        <v>1763.9999999992142</v>
      </c>
      <c r="I40" s="26">
        <f t="shared" si="4"/>
        <v>0.36296296296221442</v>
      </c>
      <c r="J40" s="23"/>
      <c r="K40" s="83">
        <v>6.4</v>
      </c>
      <c r="L40" s="28"/>
      <c r="M40" s="128" t="s">
        <v>109</v>
      </c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</row>
    <row r="41" spans="1:26" ht="23.25" customHeight="1" x14ac:dyDescent="0.2">
      <c r="A41" s="23" t="s">
        <v>30</v>
      </c>
      <c r="B41" s="82">
        <v>11051.7</v>
      </c>
      <c r="C41" s="25">
        <f t="shared" si="0"/>
        <v>0.26000000000021828</v>
      </c>
      <c r="D41" s="24">
        <f t="shared" si="1"/>
        <v>4680.000000003929</v>
      </c>
      <c r="E41" s="78"/>
      <c r="F41" s="82">
        <v>5543.5919999999996</v>
      </c>
      <c r="G41" s="25">
        <f t="shared" si="2"/>
        <v>9.6999999999752617E-2</v>
      </c>
      <c r="H41" s="24">
        <f t="shared" si="3"/>
        <v>1745.9999999955471</v>
      </c>
      <c r="I41" s="26">
        <f t="shared" si="4"/>
        <v>0.37307692307565837</v>
      </c>
      <c r="J41" s="23"/>
      <c r="K41" s="83">
        <v>6.4</v>
      </c>
      <c r="L41" s="28"/>
      <c r="M41" s="141" t="s">
        <v>79</v>
      </c>
      <c r="N41" s="135" t="s">
        <v>98</v>
      </c>
      <c r="O41" s="135"/>
      <c r="P41" s="135" t="s">
        <v>93</v>
      </c>
      <c r="Q41" s="135"/>
      <c r="R41" s="135"/>
      <c r="S41" s="135" t="s">
        <v>111</v>
      </c>
      <c r="T41" s="135" t="s">
        <v>81</v>
      </c>
      <c r="U41" s="135"/>
      <c r="V41" s="135"/>
      <c r="W41" s="135"/>
      <c r="X41" s="135" t="s">
        <v>93</v>
      </c>
      <c r="Y41" s="135"/>
      <c r="Z41" s="137"/>
    </row>
    <row r="42" spans="1:26" ht="23.25" customHeight="1" x14ac:dyDescent="0.2">
      <c r="A42" s="23" t="s">
        <v>31</v>
      </c>
      <c r="B42" s="82">
        <v>11051.96</v>
      </c>
      <c r="C42" s="25">
        <f t="shared" si="0"/>
        <v>0.25999999999839929</v>
      </c>
      <c r="D42" s="24">
        <f t="shared" si="1"/>
        <v>4679.9999999711872</v>
      </c>
      <c r="E42" s="78"/>
      <c r="F42" s="82">
        <v>5543.6930000000002</v>
      </c>
      <c r="G42" s="25">
        <f t="shared" si="2"/>
        <v>0.10100000000056752</v>
      </c>
      <c r="H42" s="24">
        <f t="shared" si="3"/>
        <v>1818.0000000102154</v>
      </c>
      <c r="I42" s="26">
        <f t="shared" si="4"/>
        <v>0.38846153846611287</v>
      </c>
      <c r="J42" s="23"/>
      <c r="K42" s="83">
        <v>6.4</v>
      </c>
      <c r="L42" s="28"/>
      <c r="M42" s="132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8"/>
    </row>
    <row r="43" spans="1:26" ht="31.5" customHeight="1" x14ac:dyDescent="0.2">
      <c r="A43" s="115" t="s">
        <v>70</v>
      </c>
      <c r="B43" s="115"/>
      <c r="C43" s="115"/>
      <c r="D43" s="24">
        <f>SUM(D18:D42)</f>
        <v>110159.99999998166</v>
      </c>
      <c r="E43" s="23"/>
      <c r="F43" s="29"/>
      <c r="G43" s="36"/>
      <c r="H43" s="24">
        <f>SUM(H18:H42)</f>
        <v>46601.999999998952</v>
      </c>
      <c r="I43" s="26">
        <f>IF(AND(H43=0,D43=0),0,H43/D43)</f>
        <v>0.4230392156863354</v>
      </c>
      <c r="J43" s="23"/>
      <c r="K43" s="23"/>
      <c r="L43" s="28"/>
      <c r="M43" s="132" t="s">
        <v>80</v>
      </c>
      <c r="N43" s="136" t="s">
        <v>99</v>
      </c>
      <c r="O43" s="136"/>
      <c r="P43" s="136" t="s">
        <v>110</v>
      </c>
      <c r="Q43" s="136"/>
      <c r="R43" s="136"/>
      <c r="S43" s="136"/>
      <c r="T43" s="136"/>
      <c r="U43" s="136"/>
      <c r="V43" s="136"/>
      <c r="W43" s="136"/>
      <c r="X43" s="136" t="s">
        <v>110</v>
      </c>
      <c r="Y43" s="136"/>
      <c r="Z43" s="138"/>
    </row>
    <row r="44" spans="1:26" ht="22.5" customHeight="1" x14ac:dyDescent="0.2">
      <c r="A44" s="121" t="s">
        <v>71</v>
      </c>
      <c r="B44" s="121"/>
      <c r="C44" s="121"/>
      <c r="D44" s="30"/>
      <c r="E44" s="30"/>
      <c r="F44" s="31"/>
      <c r="G44" s="23"/>
      <c r="H44" s="23"/>
      <c r="I44" s="23"/>
      <c r="J44" s="23"/>
      <c r="K44" s="23"/>
      <c r="L44" s="28"/>
      <c r="M44" s="133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</row>
    <row r="45" spans="1:26" ht="22.5" customHeight="1" x14ac:dyDescent="0.2">
      <c r="A45" s="32"/>
      <c r="B45" s="33"/>
      <c r="C45" s="33"/>
      <c r="D45" s="33"/>
      <c r="E45" s="33"/>
      <c r="F45" s="33"/>
      <c r="G45" s="33"/>
      <c r="H45" s="33"/>
      <c r="I45" s="33"/>
      <c r="J45" s="34"/>
      <c r="K45" s="34"/>
      <c r="L45" s="34"/>
      <c r="M45" s="9"/>
      <c r="N45" s="126"/>
      <c r="O45" s="142"/>
      <c r="P45" s="126"/>
      <c r="Q45" s="127"/>
      <c r="R45" s="142"/>
      <c r="S45" s="7"/>
      <c r="T45" s="126"/>
      <c r="U45" s="127"/>
      <c r="V45" s="127"/>
      <c r="W45" s="142"/>
      <c r="X45" s="126"/>
      <c r="Y45" s="127"/>
      <c r="Z45" s="127"/>
    </row>
    <row r="46" spans="1:26" ht="22.5" customHeight="1" x14ac:dyDescent="0.2">
      <c r="A46" s="88" t="s">
        <v>72</v>
      </c>
      <c r="B46" s="88"/>
      <c r="C46" s="88"/>
      <c r="D46" s="88"/>
      <c r="E46" s="88"/>
      <c r="F46" s="88"/>
      <c r="G46" s="122" t="s">
        <v>73</v>
      </c>
      <c r="H46" s="122"/>
      <c r="I46" s="122"/>
      <c r="J46" s="122"/>
      <c r="K46" s="122"/>
      <c r="L46" s="122"/>
      <c r="M46" s="9"/>
      <c r="N46" s="126"/>
      <c r="O46" s="142"/>
      <c r="P46" s="126"/>
      <c r="Q46" s="127"/>
      <c r="R46" s="142"/>
      <c r="S46" s="7"/>
      <c r="T46" s="126"/>
      <c r="U46" s="127"/>
      <c r="V46" s="127"/>
      <c r="W46" s="142"/>
      <c r="X46" s="126"/>
      <c r="Y46" s="127"/>
      <c r="Z46" s="127"/>
    </row>
    <row r="47" spans="1:26" ht="22.5" customHeight="1" x14ac:dyDescent="0.2">
      <c r="A47" s="85" t="s">
        <v>386</v>
      </c>
      <c r="B47" s="85"/>
      <c r="C47" s="85"/>
      <c r="D47" s="88" t="s">
        <v>74</v>
      </c>
      <c r="E47" s="88"/>
      <c r="F47" s="88"/>
      <c r="G47" s="33"/>
      <c r="H47" s="33"/>
      <c r="I47" s="33"/>
      <c r="J47" s="33"/>
      <c r="K47" s="33"/>
      <c r="L47" s="33"/>
      <c r="M47" s="9"/>
      <c r="N47" s="126"/>
      <c r="O47" s="142"/>
      <c r="P47" s="126"/>
      <c r="Q47" s="127"/>
      <c r="R47" s="142"/>
      <c r="S47" s="7"/>
      <c r="T47" s="126"/>
      <c r="U47" s="127"/>
      <c r="V47" s="127"/>
      <c r="W47" s="142"/>
      <c r="X47" s="126"/>
      <c r="Y47" s="127"/>
      <c r="Z47" s="127"/>
    </row>
    <row r="48" spans="1:26" ht="22.5" customHeight="1" x14ac:dyDescent="0.2">
      <c r="A48" s="89" t="s">
        <v>75</v>
      </c>
      <c r="B48" s="89"/>
      <c r="C48" s="89"/>
      <c r="D48" s="87" t="s">
        <v>76</v>
      </c>
      <c r="E48" s="87"/>
      <c r="F48" s="87"/>
      <c r="G48" s="32"/>
      <c r="H48" s="32"/>
      <c r="I48" s="32"/>
      <c r="J48" s="32"/>
      <c r="K48" s="32"/>
      <c r="L48" s="32"/>
    </row>
    <row r="49" spans="1:23" ht="22.5" customHeight="1" x14ac:dyDescent="0.2">
      <c r="A49" s="85" t="s">
        <v>385</v>
      </c>
      <c r="B49" s="85"/>
      <c r="C49" s="85"/>
      <c r="D49" s="88" t="s">
        <v>74</v>
      </c>
      <c r="E49" s="88"/>
      <c r="F49" s="88"/>
      <c r="G49" s="32"/>
      <c r="H49" s="88" t="s">
        <v>191</v>
      </c>
      <c r="I49" s="88"/>
      <c r="J49" s="88"/>
      <c r="K49" s="88" t="s">
        <v>77</v>
      </c>
      <c r="L49" s="88"/>
      <c r="N49" s="91" t="s">
        <v>150</v>
      </c>
      <c r="O49" s="91"/>
      <c r="P49" s="91"/>
      <c r="Q49" s="90" t="s">
        <v>382</v>
      </c>
      <c r="R49" s="90"/>
      <c r="S49" s="90"/>
      <c r="T49" s="90"/>
      <c r="U49" s="90"/>
      <c r="V49" s="90"/>
      <c r="W49" s="1"/>
    </row>
    <row r="50" spans="1:23" ht="22.5" customHeight="1" x14ac:dyDescent="0.2">
      <c r="A50" s="89" t="s">
        <v>75</v>
      </c>
      <c r="B50" s="89"/>
      <c r="C50" s="89"/>
      <c r="D50" s="87" t="s">
        <v>76</v>
      </c>
      <c r="E50" s="87"/>
      <c r="F50" s="87"/>
      <c r="G50" s="37"/>
      <c r="H50" s="87" t="s">
        <v>75</v>
      </c>
      <c r="I50" s="87"/>
      <c r="J50" s="87"/>
      <c r="K50" s="87" t="s">
        <v>76</v>
      </c>
      <c r="L50" s="87"/>
      <c r="S50" s="86" t="s">
        <v>76</v>
      </c>
      <c r="T50" s="86"/>
    </row>
    <row r="51" spans="1:23" ht="20.100000000000001" customHeight="1" x14ac:dyDescent="0.2">
      <c r="A51" s="85" t="s">
        <v>381</v>
      </c>
      <c r="B51" s="85"/>
      <c r="C51" s="85"/>
      <c r="D51" s="88" t="s">
        <v>74</v>
      </c>
      <c r="E51" s="88"/>
      <c r="F51" s="88"/>
      <c r="G51" s="32"/>
      <c r="H51" s="32"/>
      <c r="I51" s="32"/>
      <c r="J51" s="32"/>
      <c r="K51" s="32"/>
      <c r="L51" s="32"/>
    </row>
    <row r="52" spans="1:23" ht="20.100000000000001" customHeight="1" x14ac:dyDescent="0.2">
      <c r="A52" s="87" t="s">
        <v>75</v>
      </c>
      <c r="B52" s="87"/>
      <c r="C52" s="87"/>
      <c r="D52" s="87" t="s">
        <v>76</v>
      </c>
      <c r="E52" s="87"/>
      <c r="F52" s="87"/>
      <c r="G52" s="35"/>
      <c r="H52" s="35"/>
      <c r="I52" s="32"/>
      <c r="J52" s="32"/>
      <c r="K52" s="32"/>
      <c r="L52" s="32"/>
    </row>
  </sheetData>
  <mergeCells count="258">
    <mergeCell ref="A10:D10"/>
    <mergeCell ref="E10:G10"/>
    <mergeCell ref="D13:E13"/>
    <mergeCell ref="A46:F46"/>
    <mergeCell ref="A44:C44"/>
    <mergeCell ref="G1:H2"/>
    <mergeCell ref="J16:J17"/>
    <mergeCell ref="K16:K17"/>
    <mergeCell ref="A13:A17"/>
    <mergeCell ref="E16:E17"/>
    <mergeCell ref="B15:C15"/>
    <mergeCell ref="D15:E15"/>
    <mergeCell ref="A43:C43"/>
    <mergeCell ref="N10:O10"/>
    <mergeCell ref="N11:O11"/>
    <mergeCell ref="P7:Q7"/>
    <mergeCell ref="P8:Q8"/>
    <mergeCell ref="P9:Q9"/>
    <mergeCell ref="P10:Q10"/>
    <mergeCell ref="N8:O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X7:Z7"/>
    <mergeCell ref="X8:Z8"/>
    <mergeCell ref="N9:O9"/>
    <mergeCell ref="T7:U7"/>
    <mergeCell ref="N7:O7"/>
    <mergeCell ref="V7:W7"/>
    <mergeCell ref="P11:Q11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N16:O16"/>
    <mergeCell ref="N12:O12"/>
    <mergeCell ref="N13:O13"/>
    <mergeCell ref="I13:I17"/>
    <mergeCell ref="J13:K13"/>
    <mergeCell ref="J14:K14"/>
    <mergeCell ref="J15:K15"/>
    <mergeCell ref="A12:L12"/>
    <mergeCell ref="F13:G13"/>
    <mergeCell ref="B14:C14"/>
    <mergeCell ref="D14:E14"/>
    <mergeCell ref="B13:C13"/>
    <mergeCell ref="F14:G14"/>
    <mergeCell ref="V8:W8"/>
    <mergeCell ref="V9:W9"/>
    <mergeCell ref="V10:W10"/>
    <mergeCell ref="R7:S7"/>
    <mergeCell ref="R8:S8"/>
    <mergeCell ref="R9:S9"/>
    <mergeCell ref="R10:S10"/>
    <mergeCell ref="T8:U8"/>
    <mergeCell ref="T9:U9"/>
    <mergeCell ref="T10:U10"/>
    <mergeCell ref="M31:M32"/>
    <mergeCell ref="T33:U33"/>
    <mergeCell ref="R31:S31"/>
    <mergeCell ref="R32:S32"/>
    <mergeCell ref="Q19:S19"/>
    <mergeCell ref="Q20:S20"/>
    <mergeCell ref="R16:S16"/>
    <mergeCell ref="V15:W15"/>
    <mergeCell ref="V16:W16"/>
    <mergeCell ref="T16:U16"/>
    <mergeCell ref="P16:Q16"/>
    <mergeCell ref="M17:Z17"/>
    <mergeCell ref="W18:Z21"/>
    <mergeCell ref="N18:P19"/>
    <mergeCell ref="W22:Z22"/>
    <mergeCell ref="T20:V21"/>
    <mergeCell ref="Q21:S21"/>
    <mergeCell ref="N22:P22"/>
    <mergeCell ref="M18:M19"/>
    <mergeCell ref="M20:M21"/>
    <mergeCell ref="Q22:S22"/>
    <mergeCell ref="T22:V22"/>
    <mergeCell ref="Q18:S18"/>
    <mergeCell ref="N20:P21"/>
    <mergeCell ref="N31:O32"/>
    <mergeCell ref="N33:O34"/>
    <mergeCell ref="P31:Q31"/>
    <mergeCell ref="P32:Q32"/>
    <mergeCell ref="P33:Q33"/>
    <mergeCell ref="P34:Q34"/>
    <mergeCell ref="N28:P28"/>
    <mergeCell ref="Q28:S28"/>
    <mergeCell ref="N23:P23"/>
    <mergeCell ref="N27:P27"/>
    <mergeCell ref="Q27:S27"/>
    <mergeCell ref="N26:P26"/>
    <mergeCell ref="N25:P25"/>
    <mergeCell ref="Q25:S25"/>
    <mergeCell ref="Q23:S23"/>
    <mergeCell ref="T26:V26"/>
    <mergeCell ref="N24:P24"/>
    <mergeCell ref="Q24:S24"/>
    <mergeCell ref="T28:V28"/>
    <mergeCell ref="W28:Z28"/>
    <mergeCell ref="T24:V24"/>
    <mergeCell ref="X9:Z9"/>
    <mergeCell ref="X10:Z10"/>
    <mergeCell ref="X11:Z11"/>
    <mergeCell ref="X12:Z12"/>
    <mergeCell ref="X13:Z13"/>
    <mergeCell ref="X14:Z14"/>
    <mergeCell ref="X15:Z15"/>
    <mergeCell ref="X16:Z16"/>
    <mergeCell ref="W26:Z26"/>
    <mergeCell ref="W23:Z23"/>
    <mergeCell ref="W24:Z24"/>
    <mergeCell ref="W25:Z25"/>
    <mergeCell ref="T18:V19"/>
    <mergeCell ref="V14:W14"/>
    <mergeCell ref="V11:W11"/>
    <mergeCell ref="V12:W12"/>
    <mergeCell ref="N14:O14"/>
    <mergeCell ref="N15:O15"/>
    <mergeCell ref="V13:W13"/>
    <mergeCell ref="T11:U11"/>
    <mergeCell ref="T12:U12"/>
    <mergeCell ref="T13:U13"/>
    <mergeCell ref="T27:V27"/>
    <mergeCell ref="W27:Z27"/>
    <mergeCell ref="T25:V25"/>
    <mergeCell ref="Y35:Z35"/>
    <mergeCell ref="N36:O36"/>
    <mergeCell ref="P36:Q36"/>
    <mergeCell ref="R36:S36"/>
    <mergeCell ref="T36:U36"/>
    <mergeCell ref="V36:X36"/>
    <mergeCell ref="Y36:Z36"/>
    <mergeCell ref="R34:S34"/>
    <mergeCell ref="T34:U34"/>
    <mergeCell ref="V34:X34"/>
    <mergeCell ref="N35:O35"/>
    <mergeCell ref="P35:Q35"/>
    <mergeCell ref="R35:S35"/>
    <mergeCell ref="T35:U35"/>
    <mergeCell ref="V35:X35"/>
    <mergeCell ref="T23:V23"/>
    <mergeCell ref="Q26:S26"/>
    <mergeCell ref="V37:X37"/>
    <mergeCell ref="Y37:Z37"/>
    <mergeCell ref="V38:X38"/>
    <mergeCell ref="Y38:Z38"/>
    <mergeCell ref="X41:Z42"/>
    <mergeCell ref="X43:Z44"/>
    <mergeCell ref="N37:O37"/>
    <mergeCell ref="P37:Q37"/>
    <mergeCell ref="R37:S37"/>
    <mergeCell ref="T37:U37"/>
    <mergeCell ref="N38:O38"/>
    <mergeCell ref="P38:Q38"/>
    <mergeCell ref="R38:S38"/>
    <mergeCell ref="T38:U38"/>
    <mergeCell ref="X45:Z45"/>
    <mergeCell ref="X46:Z46"/>
    <mergeCell ref="X47:Z47"/>
    <mergeCell ref="S50:T50"/>
    <mergeCell ref="N39:O39"/>
    <mergeCell ref="P39:Q39"/>
    <mergeCell ref="N41:O42"/>
    <mergeCell ref="P41:R42"/>
    <mergeCell ref="M40:Z40"/>
    <mergeCell ref="M43:M44"/>
    <mergeCell ref="T47:W47"/>
    <mergeCell ref="N43:O44"/>
    <mergeCell ref="P43:R44"/>
    <mergeCell ref="P46:R46"/>
    <mergeCell ref="P47:R47"/>
    <mergeCell ref="N45:O45"/>
    <mergeCell ref="R39:S39"/>
    <mergeCell ref="T39:U39"/>
    <mergeCell ref="V39:X39"/>
    <mergeCell ref="Y39:Z39"/>
    <mergeCell ref="S41:S44"/>
    <mergeCell ref="T41:W44"/>
    <mergeCell ref="M41:M42"/>
    <mergeCell ref="Q49:V49"/>
    <mergeCell ref="N49:P49"/>
    <mergeCell ref="P45:R45"/>
    <mergeCell ref="A51:C51"/>
    <mergeCell ref="D51:F51"/>
    <mergeCell ref="N46:O46"/>
    <mergeCell ref="N47:O47"/>
    <mergeCell ref="T45:W45"/>
    <mergeCell ref="T46:W46"/>
    <mergeCell ref="H49:J49"/>
    <mergeCell ref="K49:L49"/>
    <mergeCell ref="A48:C48"/>
    <mergeCell ref="A49:C49"/>
    <mergeCell ref="A50:C50"/>
    <mergeCell ref="D50:F50"/>
    <mergeCell ref="D48:F48"/>
    <mergeCell ref="A47:C47"/>
    <mergeCell ref="D47:F47"/>
    <mergeCell ref="G46:L46"/>
    <mergeCell ref="A52:C52"/>
    <mergeCell ref="D52:F52"/>
    <mergeCell ref="I1:L2"/>
    <mergeCell ref="G5:H6"/>
    <mergeCell ref="I5:L6"/>
    <mergeCell ref="H10:L10"/>
    <mergeCell ref="F15:G15"/>
    <mergeCell ref="H50:J50"/>
    <mergeCell ref="K50:L50"/>
    <mergeCell ref="D49:F49"/>
    <mergeCell ref="A7:L7"/>
    <mergeCell ref="I11:L11"/>
    <mergeCell ref="A8:L8"/>
    <mergeCell ref="A1:F1"/>
    <mergeCell ref="A2:F2"/>
    <mergeCell ref="A3:F3"/>
    <mergeCell ref="A4:F4"/>
    <mergeCell ref="A5:F5"/>
    <mergeCell ref="A6:F6"/>
    <mergeCell ref="A9:L9"/>
    <mergeCell ref="G3:H4"/>
    <mergeCell ref="I3:L4"/>
    <mergeCell ref="A11:D11"/>
    <mergeCell ref="E11:H11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5" orientation="portrait" horizontalDpi="180" verticalDpi="180" r:id="rId1"/>
  <headerFooter alignWithMargins="0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Z52"/>
  <sheetViews>
    <sheetView view="pageBreakPreview" topLeftCell="A13" zoomScale="75" zoomScaleNormal="75" zoomScaleSheetLayoutView="50" workbookViewId="0">
      <selection activeCell="L44" sqref="L44"/>
    </sheetView>
  </sheetViews>
  <sheetFormatPr defaultRowHeight="18.75" x14ac:dyDescent="0.2"/>
  <cols>
    <col min="1" max="1" width="11.140625" style="2" customWidth="1"/>
    <col min="2" max="2" width="14.28515625" style="2" customWidth="1"/>
    <col min="3" max="3" width="12.140625" style="2" customWidth="1"/>
    <col min="4" max="4" width="14" style="2" customWidth="1"/>
    <col min="5" max="5" width="5.42578125" style="2" customWidth="1"/>
    <col min="6" max="6" width="15.140625" style="2" customWidth="1"/>
    <col min="7" max="7" width="14.1406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8.140625" style="2" customWidth="1"/>
    <col min="13" max="26" width="10.28515625" style="2" customWidth="1"/>
    <col min="27" max="16384" width="9.140625" style="2"/>
  </cols>
  <sheetData>
    <row r="1" spans="1:26" ht="21.75" customHeight="1" x14ac:dyDescent="0.2">
      <c r="A1" s="103" t="s">
        <v>157</v>
      </c>
      <c r="B1" s="103"/>
      <c r="C1" s="103"/>
      <c r="D1" s="103"/>
      <c r="E1" s="103"/>
      <c r="F1" s="103"/>
      <c r="G1" s="107" t="s">
        <v>154</v>
      </c>
      <c r="H1" s="107"/>
      <c r="I1" s="103" t="s">
        <v>160</v>
      </c>
      <c r="J1" s="103"/>
      <c r="K1" s="103"/>
      <c r="L1" s="103"/>
      <c r="M1" s="128" t="s">
        <v>96</v>
      </c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ht="21.75" customHeight="1" x14ac:dyDescent="0.2">
      <c r="A2" s="105" t="s">
        <v>45</v>
      </c>
      <c r="B2" s="105"/>
      <c r="C2" s="105"/>
      <c r="D2" s="105"/>
      <c r="E2" s="105"/>
      <c r="F2" s="105"/>
      <c r="G2" s="107"/>
      <c r="H2" s="107"/>
      <c r="I2" s="103"/>
      <c r="J2" s="103"/>
      <c r="K2" s="103"/>
      <c r="L2" s="103"/>
      <c r="M2" s="128" t="s">
        <v>78</v>
      </c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21.75" customHeight="1" x14ac:dyDescent="0.2">
      <c r="A3" s="103" t="s">
        <v>158</v>
      </c>
      <c r="B3" s="104"/>
      <c r="C3" s="104"/>
      <c r="D3" s="104"/>
      <c r="E3" s="104"/>
      <c r="F3" s="104"/>
      <c r="G3" s="107" t="s">
        <v>155</v>
      </c>
      <c r="H3" s="107"/>
      <c r="I3" s="103" t="s">
        <v>211</v>
      </c>
      <c r="J3" s="103"/>
      <c r="K3" s="103"/>
      <c r="L3" s="103"/>
      <c r="M3" s="141" t="s">
        <v>79</v>
      </c>
      <c r="N3" s="137" t="s">
        <v>81</v>
      </c>
      <c r="O3" s="141"/>
      <c r="P3" s="137" t="s">
        <v>65</v>
      </c>
      <c r="Q3" s="141"/>
      <c r="R3" s="137" t="s">
        <v>82</v>
      </c>
      <c r="S3" s="141"/>
      <c r="T3" s="137" t="s">
        <v>85</v>
      </c>
      <c r="U3" s="141"/>
      <c r="V3" s="137" t="s">
        <v>87</v>
      </c>
      <c r="W3" s="141"/>
      <c r="X3" s="144" t="s">
        <v>91</v>
      </c>
      <c r="Y3" s="145"/>
      <c r="Z3" s="145"/>
    </row>
    <row r="4" spans="1:26" ht="29.25" customHeight="1" x14ac:dyDescent="0.2">
      <c r="A4" s="105" t="s">
        <v>46</v>
      </c>
      <c r="B4" s="105"/>
      <c r="C4" s="105"/>
      <c r="D4" s="105"/>
      <c r="E4" s="105"/>
      <c r="F4" s="105"/>
      <c r="G4" s="107"/>
      <c r="H4" s="107"/>
      <c r="I4" s="103"/>
      <c r="J4" s="103"/>
      <c r="K4" s="103"/>
      <c r="L4" s="103"/>
      <c r="M4" s="132"/>
      <c r="N4" s="138"/>
      <c r="O4" s="132"/>
      <c r="P4" s="138"/>
      <c r="Q4" s="132"/>
      <c r="R4" s="138" t="s">
        <v>83</v>
      </c>
      <c r="S4" s="132"/>
      <c r="T4" s="138" t="s">
        <v>86</v>
      </c>
      <c r="U4" s="132"/>
      <c r="V4" s="138" t="s">
        <v>88</v>
      </c>
      <c r="W4" s="132"/>
      <c r="X4" s="144"/>
      <c r="Y4" s="145"/>
      <c r="Z4" s="145"/>
    </row>
    <row r="5" spans="1:26" ht="21.75" customHeight="1" x14ac:dyDescent="0.2">
      <c r="A5" s="103" t="s">
        <v>186</v>
      </c>
      <c r="B5" s="104"/>
      <c r="C5" s="104"/>
      <c r="D5" s="104"/>
      <c r="E5" s="104"/>
      <c r="F5" s="104"/>
      <c r="G5" s="107" t="s">
        <v>156</v>
      </c>
      <c r="H5" s="107"/>
      <c r="I5" s="103" t="s">
        <v>210</v>
      </c>
      <c r="J5" s="103"/>
      <c r="K5" s="103"/>
      <c r="L5" s="103"/>
      <c r="M5" s="132" t="s">
        <v>80</v>
      </c>
      <c r="N5" s="138"/>
      <c r="O5" s="132"/>
      <c r="P5" s="138" t="s">
        <v>190</v>
      </c>
      <c r="Q5" s="132"/>
      <c r="R5" s="146" t="s">
        <v>84</v>
      </c>
      <c r="S5" s="147"/>
      <c r="T5" s="146" t="s">
        <v>84</v>
      </c>
      <c r="U5" s="147"/>
      <c r="V5" s="138" t="s">
        <v>89</v>
      </c>
      <c r="W5" s="132"/>
      <c r="X5" s="144"/>
      <c r="Y5" s="145"/>
      <c r="Z5" s="145"/>
    </row>
    <row r="6" spans="1:26" ht="21.75" customHeight="1" x14ac:dyDescent="0.2">
      <c r="A6" s="105" t="s">
        <v>47</v>
      </c>
      <c r="B6" s="105"/>
      <c r="C6" s="105"/>
      <c r="D6" s="105"/>
      <c r="E6" s="105"/>
      <c r="F6" s="105"/>
      <c r="G6" s="107"/>
      <c r="H6" s="107"/>
      <c r="I6" s="103"/>
      <c r="J6" s="103"/>
      <c r="K6" s="103"/>
      <c r="L6" s="103"/>
      <c r="M6" s="133"/>
      <c r="N6" s="140"/>
      <c r="O6" s="133"/>
      <c r="P6" s="140"/>
      <c r="Q6" s="133"/>
      <c r="R6" s="140"/>
      <c r="S6" s="133"/>
      <c r="T6" s="140"/>
      <c r="U6" s="133"/>
      <c r="V6" s="140" t="s">
        <v>90</v>
      </c>
      <c r="W6" s="133"/>
      <c r="X6" s="144"/>
      <c r="Y6" s="145"/>
      <c r="Z6" s="145"/>
    </row>
    <row r="7" spans="1:26" ht="21.75" customHeight="1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9"/>
      <c r="N7" s="126"/>
      <c r="O7" s="142"/>
      <c r="P7" s="126"/>
      <c r="Q7" s="142"/>
      <c r="R7" s="126"/>
      <c r="S7" s="142"/>
      <c r="T7" s="126"/>
      <c r="U7" s="142"/>
      <c r="V7" s="126"/>
      <c r="W7" s="142"/>
      <c r="X7" s="126"/>
      <c r="Y7" s="127"/>
      <c r="Z7" s="127"/>
    </row>
    <row r="8" spans="1:26" ht="22.5" customHeight="1" x14ac:dyDescent="0.2">
      <c r="A8" s="131" t="s">
        <v>48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9"/>
      <c r="N8" s="126"/>
      <c r="O8" s="142"/>
      <c r="P8" s="126"/>
      <c r="Q8" s="142"/>
      <c r="R8" s="126"/>
      <c r="S8" s="142"/>
      <c r="T8" s="126"/>
      <c r="U8" s="142"/>
      <c r="V8" s="126"/>
      <c r="W8" s="142"/>
      <c r="X8" s="126"/>
      <c r="Y8" s="127"/>
      <c r="Z8" s="127"/>
    </row>
    <row r="9" spans="1:26" ht="22.5" customHeight="1" x14ac:dyDescent="0.2">
      <c r="A9" s="120" t="s">
        <v>49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9"/>
      <c r="N9" s="126"/>
      <c r="O9" s="142"/>
      <c r="P9" s="126"/>
      <c r="Q9" s="142"/>
      <c r="R9" s="126"/>
      <c r="S9" s="142"/>
      <c r="T9" s="126"/>
      <c r="U9" s="142"/>
      <c r="V9" s="126"/>
      <c r="W9" s="142"/>
      <c r="X9" s="126"/>
      <c r="Y9" s="127"/>
      <c r="Z9" s="127"/>
    </row>
    <row r="10" spans="1:26" ht="22.5" customHeight="1" x14ac:dyDescent="0.2">
      <c r="A10" s="117" t="s">
        <v>112</v>
      </c>
      <c r="B10" s="117"/>
      <c r="C10" s="117"/>
      <c r="D10" s="117"/>
      <c r="E10" s="125" t="s">
        <v>378</v>
      </c>
      <c r="F10" s="125"/>
      <c r="G10" s="125"/>
      <c r="H10" s="106" t="s">
        <v>379</v>
      </c>
      <c r="I10" s="106"/>
      <c r="J10" s="106"/>
      <c r="K10" s="106"/>
      <c r="L10" s="106"/>
      <c r="M10" s="9"/>
      <c r="N10" s="126"/>
      <c r="O10" s="142"/>
      <c r="P10" s="126"/>
      <c r="Q10" s="142"/>
      <c r="R10" s="126"/>
      <c r="S10" s="142"/>
      <c r="T10" s="126"/>
      <c r="U10" s="142"/>
      <c r="V10" s="126"/>
      <c r="W10" s="142"/>
      <c r="X10" s="126"/>
      <c r="Y10" s="127"/>
      <c r="Z10" s="127"/>
    </row>
    <row r="11" spans="1:26" ht="22.5" customHeight="1" x14ac:dyDescent="0.2">
      <c r="A11" s="117" t="s">
        <v>113</v>
      </c>
      <c r="B11" s="117"/>
      <c r="C11" s="117"/>
      <c r="D11" s="117"/>
      <c r="E11" s="124" t="s">
        <v>230</v>
      </c>
      <c r="F11" s="124"/>
      <c r="G11" s="124"/>
      <c r="H11" s="124"/>
      <c r="I11" s="106" t="s">
        <v>114</v>
      </c>
      <c r="J11" s="106"/>
      <c r="K11" s="106"/>
      <c r="L11" s="106"/>
      <c r="M11" s="9"/>
      <c r="N11" s="126"/>
      <c r="O11" s="142"/>
      <c r="P11" s="126"/>
      <c r="Q11" s="142"/>
      <c r="R11" s="126"/>
      <c r="S11" s="142"/>
      <c r="T11" s="126"/>
      <c r="U11" s="142"/>
      <c r="V11" s="126"/>
      <c r="W11" s="142"/>
      <c r="X11" s="126"/>
      <c r="Y11" s="127"/>
      <c r="Z11" s="127"/>
    </row>
    <row r="12" spans="1:26" ht="21.75" customHeight="1" x14ac:dyDescent="0.2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9"/>
      <c r="N12" s="126"/>
      <c r="O12" s="142"/>
      <c r="P12" s="126"/>
      <c r="Q12" s="142"/>
      <c r="R12" s="126"/>
      <c r="S12" s="142"/>
      <c r="T12" s="126"/>
      <c r="U12" s="142"/>
      <c r="V12" s="126"/>
      <c r="W12" s="142"/>
      <c r="X12" s="126"/>
      <c r="Y12" s="127"/>
      <c r="Z12" s="127"/>
    </row>
    <row r="13" spans="1:26" ht="21.75" customHeight="1" x14ac:dyDescent="0.2">
      <c r="A13" s="158" t="s">
        <v>50</v>
      </c>
      <c r="B13" s="166" t="s">
        <v>56</v>
      </c>
      <c r="C13" s="167"/>
      <c r="D13" s="172" t="s">
        <v>198</v>
      </c>
      <c r="E13" s="173"/>
      <c r="F13" s="166" t="s">
        <v>59</v>
      </c>
      <c r="G13" s="167"/>
      <c r="H13" s="40" t="s">
        <v>198</v>
      </c>
      <c r="I13" s="175" t="s">
        <v>5</v>
      </c>
      <c r="J13" s="166" t="s">
        <v>60</v>
      </c>
      <c r="K13" s="158"/>
      <c r="L13" s="41" t="s">
        <v>65</v>
      </c>
      <c r="M13" s="9"/>
      <c r="N13" s="126"/>
      <c r="O13" s="142"/>
      <c r="P13" s="126"/>
      <c r="Q13" s="142"/>
      <c r="R13" s="126"/>
      <c r="S13" s="142"/>
      <c r="T13" s="126"/>
      <c r="U13" s="142"/>
      <c r="V13" s="126"/>
      <c r="W13" s="142"/>
      <c r="X13" s="126"/>
      <c r="Y13" s="127"/>
      <c r="Z13" s="127"/>
    </row>
    <row r="14" spans="1:26" ht="21.75" customHeight="1" x14ac:dyDescent="0.2">
      <c r="A14" s="159"/>
      <c r="B14" s="170" t="s">
        <v>57</v>
      </c>
      <c r="C14" s="171"/>
      <c r="D14" s="179" t="s">
        <v>226</v>
      </c>
      <c r="E14" s="180"/>
      <c r="F14" s="170" t="s">
        <v>57</v>
      </c>
      <c r="G14" s="171"/>
      <c r="H14" s="42" t="s">
        <v>226</v>
      </c>
      <c r="I14" s="176"/>
      <c r="J14" s="170" t="s">
        <v>61</v>
      </c>
      <c r="K14" s="159"/>
      <c r="L14" s="41" t="s">
        <v>66</v>
      </c>
      <c r="M14" s="9"/>
      <c r="N14" s="126"/>
      <c r="O14" s="142"/>
      <c r="P14" s="126"/>
      <c r="Q14" s="142"/>
      <c r="R14" s="126"/>
      <c r="S14" s="142"/>
      <c r="T14" s="126"/>
      <c r="U14" s="142"/>
      <c r="V14" s="126"/>
      <c r="W14" s="142"/>
      <c r="X14" s="126"/>
      <c r="Y14" s="127"/>
      <c r="Z14" s="127"/>
    </row>
    <row r="15" spans="1:26" ht="21.75" customHeight="1" x14ac:dyDescent="0.2">
      <c r="A15" s="159"/>
      <c r="B15" s="162" t="s">
        <v>58</v>
      </c>
      <c r="C15" s="163"/>
      <c r="D15" s="164">
        <v>12000</v>
      </c>
      <c r="E15" s="165"/>
      <c r="F15" s="162" t="s">
        <v>58</v>
      </c>
      <c r="G15" s="163"/>
      <c r="H15" s="43">
        <v>12000</v>
      </c>
      <c r="I15" s="176"/>
      <c r="J15" s="162" t="s">
        <v>62</v>
      </c>
      <c r="K15" s="160"/>
      <c r="L15" s="41" t="s">
        <v>67</v>
      </c>
      <c r="M15" s="9"/>
      <c r="N15" s="126"/>
      <c r="O15" s="142"/>
      <c r="P15" s="126"/>
      <c r="Q15" s="142"/>
      <c r="R15" s="126"/>
      <c r="S15" s="142"/>
      <c r="T15" s="126"/>
      <c r="U15" s="142"/>
      <c r="V15" s="126"/>
      <c r="W15" s="142"/>
      <c r="X15" s="126"/>
      <c r="Y15" s="127"/>
      <c r="Z15" s="127"/>
    </row>
    <row r="16" spans="1:26" ht="21.75" customHeight="1" x14ac:dyDescent="0.2">
      <c r="A16" s="159"/>
      <c r="B16" s="44" t="s">
        <v>51</v>
      </c>
      <c r="C16" s="44" t="s">
        <v>53</v>
      </c>
      <c r="D16" s="44" t="s">
        <v>54</v>
      </c>
      <c r="E16" s="118"/>
      <c r="F16" s="44" t="s">
        <v>51</v>
      </c>
      <c r="G16" s="44" t="s">
        <v>53</v>
      </c>
      <c r="H16" s="45" t="s">
        <v>54</v>
      </c>
      <c r="I16" s="176"/>
      <c r="J16" s="118" t="s">
        <v>63</v>
      </c>
      <c r="K16" s="118" t="s">
        <v>64</v>
      </c>
      <c r="L16" s="41" t="s">
        <v>68</v>
      </c>
      <c r="M16" s="9"/>
      <c r="N16" s="126"/>
      <c r="O16" s="142"/>
      <c r="P16" s="126"/>
      <c r="Q16" s="142"/>
      <c r="R16" s="126"/>
      <c r="S16" s="142"/>
      <c r="T16" s="126"/>
      <c r="U16" s="142"/>
      <c r="V16" s="126"/>
      <c r="W16" s="142"/>
      <c r="X16" s="126"/>
      <c r="Y16" s="127"/>
      <c r="Z16" s="127"/>
    </row>
    <row r="17" spans="1:26" ht="21.75" customHeight="1" x14ac:dyDescent="0.2">
      <c r="A17" s="160"/>
      <c r="B17" s="46" t="s">
        <v>52</v>
      </c>
      <c r="C17" s="46" t="s">
        <v>51</v>
      </c>
      <c r="D17" s="46" t="s">
        <v>55</v>
      </c>
      <c r="E17" s="161"/>
      <c r="F17" s="46" t="s">
        <v>52</v>
      </c>
      <c r="G17" s="47" t="s">
        <v>51</v>
      </c>
      <c r="H17" s="48" t="s">
        <v>55</v>
      </c>
      <c r="I17" s="177"/>
      <c r="J17" s="119"/>
      <c r="K17" s="119"/>
      <c r="L17" s="41" t="s">
        <v>69</v>
      </c>
      <c r="M17" s="148" t="s">
        <v>92</v>
      </c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ht="23.25" customHeight="1" x14ac:dyDescent="0.2">
      <c r="A18" s="49" t="s">
        <v>7</v>
      </c>
      <c r="B18" s="82">
        <v>7482.1909999999998</v>
      </c>
      <c r="C18" s="50"/>
      <c r="D18" s="51"/>
      <c r="E18" s="80"/>
      <c r="F18" s="82">
        <v>4471.9570000000003</v>
      </c>
      <c r="G18" s="52"/>
      <c r="H18" s="51"/>
      <c r="I18" s="53"/>
      <c r="J18" s="39"/>
      <c r="K18" s="80">
        <v>6.5</v>
      </c>
      <c r="L18" s="54"/>
      <c r="M18" s="141" t="s">
        <v>79</v>
      </c>
      <c r="N18" s="135" t="s">
        <v>98</v>
      </c>
      <c r="O18" s="135"/>
      <c r="P18" s="135"/>
      <c r="Q18" s="135" t="s">
        <v>107</v>
      </c>
      <c r="R18" s="135"/>
      <c r="S18" s="135"/>
      <c r="T18" s="135" t="s">
        <v>93</v>
      </c>
      <c r="U18" s="135"/>
      <c r="V18" s="135"/>
      <c r="W18" s="137" t="s">
        <v>91</v>
      </c>
      <c r="X18" s="149"/>
      <c r="Y18" s="149"/>
      <c r="Z18" s="149"/>
    </row>
    <row r="19" spans="1:26" ht="23.25" customHeight="1" x14ac:dyDescent="0.2">
      <c r="A19" s="49" t="s">
        <v>8</v>
      </c>
      <c r="B19" s="82">
        <v>7482.3450000000003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0.15400000000045111</v>
      </c>
      <c r="D19" s="51">
        <f t="shared" ref="D19:D42" si="1">IF(C19="","",C19*$D$15)</f>
        <v>1848.0000000054133</v>
      </c>
      <c r="E19" s="80"/>
      <c r="F19" s="82">
        <v>4472.058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0.10099999999965803</v>
      </c>
      <c r="H19" s="51">
        <f t="shared" ref="H19:H42" si="3">IF(G19="","",G19*$H$15)</f>
        <v>1211.9999999958964</v>
      </c>
      <c r="I19" s="53">
        <f t="shared" ref="I19:I42" si="4">IF(H19="","",IF(D19="","",IF(AND(H19=0,D19=0),0,H19/D19)))</f>
        <v>0.6558441558400141</v>
      </c>
      <c r="J19" s="39"/>
      <c r="K19" s="80">
        <v>6.5</v>
      </c>
      <c r="L19" s="54"/>
      <c r="M19" s="132"/>
      <c r="N19" s="136"/>
      <c r="O19" s="136"/>
      <c r="P19" s="136"/>
      <c r="Q19" s="136" t="s">
        <v>108</v>
      </c>
      <c r="R19" s="136"/>
      <c r="S19" s="136"/>
      <c r="T19" s="136"/>
      <c r="U19" s="136"/>
      <c r="V19" s="136"/>
      <c r="W19" s="138"/>
      <c r="X19" s="128"/>
      <c r="Y19" s="128"/>
      <c r="Z19" s="128"/>
    </row>
    <row r="20" spans="1:26" ht="23.25" customHeight="1" x14ac:dyDescent="0.2">
      <c r="A20" s="49" t="s">
        <v>9</v>
      </c>
      <c r="B20" s="82">
        <v>7482.4889999999996</v>
      </c>
      <c r="C20" s="50">
        <f t="shared" si="0"/>
        <v>0.14399999999932334</v>
      </c>
      <c r="D20" s="51">
        <f t="shared" si="1"/>
        <v>1727.99999999188</v>
      </c>
      <c r="E20" s="80"/>
      <c r="F20" s="82">
        <v>4472.1549999999997</v>
      </c>
      <c r="G20" s="52">
        <f t="shared" si="2"/>
        <v>9.6999999999752617E-2</v>
      </c>
      <c r="H20" s="51">
        <f t="shared" si="3"/>
        <v>1163.9999999970314</v>
      </c>
      <c r="I20" s="53">
        <f t="shared" si="4"/>
        <v>0.67361111111255856</v>
      </c>
      <c r="J20" s="39"/>
      <c r="K20" s="80">
        <v>6.5</v>
      </c>
      <c r="L20" s="54"/>
      <c r="M20" s="132" t="s">
        <v>80</v>
      </c>
      <c r="N20" s="136" t="s">
        <v>99</v>
      </c>
      <c r="O20" s="136"/>
      <c r="P20" s="136"/>
      <c r="Q20" s="136" t="s">
        <v>189</v>
      </c>
      <c r="R20" s="136"/>
      <c r="S20" s="136"/>
      <c r="T20" s="136" t="s">
        <v>94</v>
      </c>
      <c r="U20" s="136"/>
      <c r="V20" s="136"/>
      <c r="W20" s="138"/>
      <c r="X20" s="128"/>
      <c r="Y20" s="128"/>
      <c r="Z20" s="128"/>
    </row>
    <row r="21" spans="1:26" ht="23.25" customHeight="1" x14ac:dyDescent="0.2">
      <c r="A21" s="49" t="s">
        <v>10</v>
      </c>
      <c r="B21" s="82">
        <v>7482.6360000000004</v>
      </c>
      <c r="C21" s="50">
        <f t="shared" si="0"/>
        <v>0.14700000000084401</v>
      </c>
      <c r="D21" s="51">
        <f t="shared" si="1"/>
        <v>1764.0000000101281</v>
      </c>
      <c r="E21" s="80"/>
      <c r="F21" s="82">
        <v>4472.2569999999996</v>
      </c>
      <c r="G21" s="52">
        <f t="shared" si="2"/>
        <v>0.10199999999986176</v>
      </c>
      <c r="H21" s="51">
        <f t="shared" si="3"/>
        <v>1223.9999999983411</v>
      </c>
      <c r="I21" s="53">
        <f t="shared" si="4"/>
        <v>0.69387755101548376</v>
      </c>
      <c r="J21" s="39"/>
      <c r="K21" s="80">
        <v>6.5</v>
      </c>
      <c r="L21" s="54"/>
      <c r="M21" s="133"/>
      <c r="N21" s="139"/>
      <c r="O21" s="139"/>
      <c r="P21" s="139"/>
      <c r="Q21" s="139"/>
      <c r="R21" s="139"/>
      <c r="S21" s="139"/>
      <c r="T21" s="139"/>
      <c r="U21" s="139"/>
      <c r="V21" s="139"/>
      <c r="W21" s="140"/>
      <c r="X21" s="148"/>
      <c r="Y21" s="148"/>
      <c r="Z21" s="148"/>
    </row>
    <row r="22" spans="1:26" ht="23.25" customHeight="1" x14ac:dyDescent="0.2">
      <c r="A22" s="49" t="s">
        <v>11</v>
      </c>
      <c r="B22" s="82">
        <v>7482.7870000000003</v>
      </c>
      <c r="C22" s="50">
        <f t="shared" si="0"/>
        <v>0.15099999999983993</v>
      </c>
      <c r="D22" s="51">
        <f t="shared" si="1"/>
        <v>1811.9999999980791</v>
      </c>
      <c r="E22" s="80"/>
      <c r="F22" s="82">
        <v>4472.3609999999999</v>
      </c>
      <c r="G22" s="52">
        <f t="shared" si="2"/>
        <v>0.10400000000026921</v>
      </c>
      <c r="H22" s="51">
        <f t="shared" si="3"/>
        <v>1248.0000000032305</v>
      </c>
      <c r="I22" s="53">
        <f t="shared" si="4"/>
        <v>0.68874172185681759</v>
      </c>
      <c r="J22" s="39"/>
      <c r="K22" s="80">
        <v>6.5</v>
      </c>
      <c r="L22" s="54"/>
      <c r="M22" s="9"/>
      <c r="N22" s="143"/>
      <c r="O22" s="143"/>
      <c r="P22" s="143"/>
      <c r="Q22" s="143"/>
      <c r="R22" s="143"/>
      <c r="S22" s="143"/>
      <c r="T22" s="143"/>
      <c r="U22" s="143"/>
      <c r="V22" s="143"/>
      <c r="W22" s="126"/>
      <c r="X22" s="127"/>
      <c r="Y22" s="127"/>
      <c r="Z22" s="127"/>
    </row>
    <row r="23" spans="1:26" ht="23.25" customHeight="1" x14ac:dyDescent="0.2">
      <c r="A23" s="49" t="s">
        <v>12</v>
      </c>
      <c r="B23" s="82">
        <v>7482.933</v>
      </c>
      <c r="C23" s="50">
        <f t="shared" si="0"/>
        <v>0.14599999999973079</v>
      </c>
      <c r="D23" s="51">
        <f t="shared" si="1"/>
        <v>1751.9999999967695</v>
      </c>
      <c r="E23" s="80"/>
      <c r="F23" s="82">
        <v>4472.4629999999997</v>
      </c>
      <c r="G23" s="52">
        <f t="shared" si="2"/>
        <v>0.10199999999986176</v>
      </c>
      <c r="H23" s="51">
        <f t="shared" si="3"/>
        <v>1223.9999999983411</v>
      </c>
      <c r="I23" s="53">
        <f t="shared" si="4"/>
        <v>0.69863013698664267</v>
      </c>
      <c r="J23" s="39"/>
      <c r="K23" s="80">
        <v>6.5</v>
      </c>
      <c r="L23" s="54"/>
      <c r="M23" s="9"/>
      <c r="N23" s="143"/>
      <c r="O23" s="143"/>
      <c r="P23" s="143"/>
      <c r="Q23" s="143"/>
      <c r="R23" s="143"/>
      <c r="S23" s="143"/>
      <c r="T23" s="143"/>
      <c r="U23" s="143"/>
      <c r="V23" s="143"/>
      <c r="W23" s="126"/>
      <c r="X23" s="127"/>
      <c r="Y23" s="127"/>
      <c r="Z23" s="127"/>
    </row>
    <row r="24" spans="1:26" ht="23.25" customHeight="1" x14ac:dyDescent="0.2">
      <c r="A24" s="49" t="s">
        <v>13</v>
      </c>
      <c r="B24" s="82">
        <v>7483.0780000000004</v>
      </c>
      <c r="C24" s="50">
        <f t="shared" si="0"/>
        <v>0.14500000000043656</v>
      </c>
      <c r="D24" s="51">
        <f t="shared" si="1"/>
        <v>1740.0000000052387</v>
      </c>
      <c r="E24" s="80"/>
      <c r="F24" s="82">
        <v>4472.5649999999996</v>
      </c>
      <c r="G24" s="52">
        <f t="shared" si="2"/>
        <v>0.10199999999986176</v>
      </c>
      <c r="H24" s="51">
        <f t="shared" si="3"/>
        <v>1223.9999999983411</v>
      </c>
      <c r="I24" s="53">
        <f t="shared" si="4"/>
        <v>0.70344827585899772</v>
      </c>
      <c r="J24" s="39"/>
      <c r="K24" s="80">
        <v>6.5</v>
      </c>
      <c r="L24" s="54"/>
      <c r="M24" s="9"/>
      <c r="N24" s="143"/>
      <c r="O24" s="143"/>
      <c r="P24" s="143"/>
      <c r="Q24" s="143"/>
      <c r="R24" s="143"/>
      <c r="S24" s="143"/>
      <c r="T24" s="143"/>
      <c r="U24" s="143"/>
      <c r="V24" s="143"/>
      <c r="W24" s="126"/>
      <c r="X24" s="127"/>
      <c r="Y24" s="127"/>
      <c r="Z24" s="127"/>
    </row>
    <row r="25" spans="1:26" ht="23.25" customHeight="1" x14ac:dyDescent="0.2">
      <c r="A25" s="49" t="s">
        <v>14</v>
      </c>
      <c r="B25" s="82">
        <v>7483.2340000000004</v>
      </c>
      <c r="C25" s="50">
        <f t="shared" si="0"/>
        <v>0.15599999999994907</v>
      </c>
      <c r="D25" s="51">
        <f t="shared" si="1"/>
        <v>1871.9999999993888</v>
      </c>
      <c r="E25" s="80"/>
      <c r="F25" s="82">
        <v>4472.6679999999997</v>
      </c>
      <c r="G25" s="52">
        <f t="shared" si="2"/>
        <v>0.10300000000006548</v>
      </c>
      <c r="H25" s="51">
        <f t="shared" si="3"/>
        <v>1236.0000000007858</v>
      </c>
      <c r="I25" s="53">
        <f t="shared" si="4"/>
        <v>0.66025641025704562</v>
      </c>
      <c r="J25" s="39"/>
      <c r="K25" s="80">
        <v>6.5</v>
      </c>
      <c r="L25" s="54"/>
      <c r="M25" s="9"/>
      <c r="N25" s="143"/>
      <c r="O25" s="143"/>
      <c r="P25" s="143"/>
      <c r="Q25" s="143"/>
      <c r="R25" s="143"/>
      <c r="S25" s="143"/>
      <c r="T25" s="143"/>
      <c r="U25" s="143"/>
      <c r="V25" s="143"/>
      <c r="W25" s="126"/>
      <c r="X25" s="127"/>
      <c r="Y25" s="127"/>
      <c r="Z25" s="127"/>
    </row>
    <row r="26" spans="1:26" ht="23.25" customHeight="1" x14ac:dyDescent="0.2">
      <c r="A26" s="49" t="s">
        <v>15</v>
      </c>
      <c r="B26" s="82">
        <v>7483.39</v>
      </c>
      <c r="C26" s="50">
        <f t="shared" si="0"/>
        <v>0.15599999999994907</v>
      </c>
      <c r="D26" s="51">
        <f t="shared" si="1"/>
        <v>1871.9999999993888</v>
      </c>
      <c r="E26" s="80"/>
      <c r="F26" s="82">
        <v>4472.768</v>
      </c>
      <c r="G26" s="52">
        <f t="shared" si="2"/>
        <v>0.1000000000003638</v>
      </c>
      <c r="H26" s="51">
        <f t="shared" si="3"/>
        <v>1200.0000000043656</v>
      </c>
      <c r="I26" s="53">
        <f t="shared" si="4"/>
        <v>0.64102564102818238</v>
      </c>
      <c r="J26" s="39"/>
      <c r="K26" s="80">
        <v>6.3</v>
      </c>
      <c r="L26" s="54"/>
      <c r="M26" s="9"/>
      <c r="N26" s="143"/>
      <c r="O26" s="143"/>
      <c r="P26" s="143"/>
      <c r="Q26" s="143"/>
      <c r="R26" s="143"/>
      <c r="S26" s="143"/>
      <c r="T26" s="143"/>
      <c r="U26" s="143"/>
      <c r="V26" s="143"/>
      <c r="W26" s="126"/>
      <c r="X26" s="127"/>
      <c r="Y26" s="127"/>
      <c r="Z26" s="127"/>
    </row>
    <row r="27" spans="1:26" ht="23.25" customHeight="1" x14ac:dyDescent="0.2">
      <c r="A27" s="49" t="s">
        <v>16</v>
      </c>
      <c r="B27" s="82">
        <v>7483.5519999999997</v>
      </c>
      <c r="C27" s="50">
        <f t="shared" si="0"/>
        <v>0.16199999999935244</v>
      </c>
      <c r="D27" s="51">
        <f t="shared" si="1"/>
        <v>1943.9999999922293</v>
      </c>
      <c r="E27" s="80"/>
      <c r="F27" s="82">
        <v>4472.866</v>
      </c>
      <c r="G27" s="52">
        <f t="shared" si="2"/>
        <v>9.7999999999956344E-2</v>
      </c>
      <c r="H27" s="51">
        <f t="shared" si="3"/>
        <v>1175.9999999994761</v>
      </c>
      <c r="I27" s="53">
        <f t="shared" si="4"/>
        <v>0.60493827160708691</v>
      </c>
      <c r="J27" s="39"/>
      <c r="K27" s="80">
        <v>6.3</v>
      </c>
      <c r="L27" s="54"/>
      <c r="M27" s="9"/>
      <c r="N27" s="143"/>
      <c r="O27" s="143"/>
      <c r="P27" s="143"/>
      <c r="Q27" s="143"/>
      <c r="R27" s="143"/>
      <c r="S27" s="143"/>
      <c r="T27" s="143"/>
      <c r="U27" s="143"/>
      <c r="V27" s="143"/>
      <c r="W27" s="126"/>
      <c r="X27" s="127"/>
      <c r="Y27" s="127"/>
      <c r="Z27" s="127"/>
    </row>
    <row r="28" spans="1:26" ht="23.25" customHeight="1" x14ac:dyDescent="0.2">
      <c r="A28" s="49" t="s">
        <v>17</v>
      </c>
      <c r="B28" s="82">
        <v>7483.7160000000003</v>
      </c>
      <c r="C28" s="50">
        <f t="shared" si="0"/>
        <v>0.16400000000066939</v>
      </c>
      <c r="D28" s="51">
        <f t="shared" si="1"/>
        <v>1968.0000000080327</v>
      </c>
      <c r="E28" s="80"/>
      <c r="F28" s="82">
        <v>4472.9620000000004</v>
      </c>
      <c r="G28" s="52">
        <f t="shared" si="2"/>
        <v>9.6000000000458385E-2</v>
      </c>
      <c r="H28" s="51">
        <f t="shared" si="3"/>
        <v>1152.0000000055006</v>
      </c>
      <c r="I28" s="53">
        <f t="shared" si="4"/>
        <v>0.58536585365894234</v>
      </c>
      <c r="J28" s="39"/>
      <c r="K28" s="80">
        <v>6.3</v>
      </c>
      <c r="L28" s="54"/>
      <c r="M28" s="9"/>
      <c r="N28" s="143"/>
      <c r="O28" s="143"/>
      <c r="P28" s="143"/>
      <c r="Q28" s="143"/>
      <c r="R28" s="143"/>
      <c r="S28" s="143"/>
      <c r="T28" s="143"/>
      <c r="U28" s="143"/>
      <c r="V28" s="143"/>
      <c r="W28" s="126"/>
      <c r="X28" s="127"/>
      <c r="Y28" s="127"/>
      <c r="Z28" s="127"/>
    </row>
    <row r="29" spans="1:26" ht="23.25" customHeight="1" x14ac:dyDescent="0.2">
      <c r="A29" s="49" t="s">
        <v>18</v>
      </c>
      <c r="B29" s="82">
        <v>7483.8729999999996</v>
      </c>
      <c r="C29" s="50">
        <f t="shared" si="0"/>
        <v>0.1569999999992433</v>
      </c>
      <c r="D29" s="51">
        <f t="shared" si="1"/>
        <v>1883.9999999909196</v>
      </c>
      <c r="E29" s="80"/>
      <c r="F29" s="82">
        <v>4473.0529999999999</v>
      </c>
      <c r="G29" s="52">
        <f t="shared" si="2"/>
        <v>9.0999999999439751E-2</v>
      </c>
      <c r="H29" s="51">
        <f t="shared" si="3"/>
        <v>1091.999999993277</v>
      </c>
      <c r="I29" s="53">
        <f t="shared" si="4"/>
        <v>0.57961783439412962</v>
      </c>
      <c r="J29" s="39"/>
      <c r="K29" s="80">
        <v>6.3</v>
      </c>
      <c r="L29" s="54"/>
      <c r="M29" s="134" t="s">
        <v>95</v>
      </c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26" ht="23.25" customHeight="1" x14ac:dyDescent="0.2">
      <c r="A30" s="49" t="s">
        <v>19</v>
      </c>
      <c r="B30" s="82">
        <v>7484.0330000000004</v>
      </c>
      <c r="C30" s="50">
        <f t="shared" si="0"/>
        <v>0.16000000000076398</v>
      </c>
      <c r="D30" s="51">
        <f t="shared" si="1"/>
        <v>1920.0000000091677</v>
      </c>
      <c r="E30" s="80"/>
      <c r="F30" s="82">
        <v>4473.143</v>
      </c>
      <c r="G30" s="52">
        <f t="shared" si="2"/>
        <v>9.0000000000145519E-2</v>
      </c>
      <c r="H30" s="51">
        <f t="shared" si="3"/>
        <v>1080.0000000017462</v>
      </c>
      <c r="I30" s="53">
        <f t="shared" si="4"/>
        <v>0.56249999999822364</v>
      </c>
      <c r="J30" s="39"/>
      <c r="K30" s="80">
        <v>6.3</v>
      </c>
      <c r="L30" s="54"/>
      <c r="M30" s="128" t="s">
        <v>97</v>
      </c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23.25" customHeight="1" x14ac:dyDescent="0.2">
      <c r="A31" s="49" t="s">
        <v>20</v>
      </c>
      <c r="B31" s="82">
        <v>7484.1909999999998</v>
      </c>
      <c r="C31" s="50">
        <f t="shared" si="0"/>
        <v>0.15799999999944703</v>
      </c>
      <c r="D31" s="51">
        <f t="shared" si="1"/>
        <v>1895.9999999933643</v>
      </c>
      <c r="E31" s="80"/>
      <c r="F31" s="82">
        <v>4473.2309999999998</v>
      </c>
      <c r="G31" s="52">
        <f t="shared" si="2"/>
        <v>8.7999999999738066E-2</v>
      </c>
      <c r="H31" s="51">
        <f t="shared" si="3"/>
        <v>1055.9999999968568</v>
      </c>
      <c r="I31" s="53">
        <f t="shared" si="4"/>
        <v>0.5569620253167471</v>
      </c>
      <c r="J31" s="39"/>
      <c r="K31" s="80">
        <v>6.3</v>
      </c>
      <c r="L31" s="54"/>
      <c r="M31" s="141" t="s">
        <v>79</v>
      </c>
      <c r="N31" s="135" t="s">
        <v>98</v>
      </c>
      <c r="O31" s="135"/>
      <c r="P31" s="135" t="s">
        <v>100</v>
      </c>
      <c r="Q31" s="135"/>
      <c r="R31" s="135" t="s">
        <v>93</v>
      </c>
      <c r="S31" s="135"/>
      <c r="T31" s="135" t="s">
        <v>103</v>
      </c>
      <c r="U31" s="135"/>
      <c r="V31" s="135" t="s">
        <v>187</v>
      </c>
      <c r="W31" s="135"/>
      <c r="X31" s="135"/>
      <c r="Y31" s="135" t="s">
        <v>91</v>
      </c>
      <c r="Z31" s="137"/>
    </row>
    <row r="32" spans="1:26" ht="23.25" customHeight="1" x14ac:dyDescent="0.2">
      <c r="A32" s="49" t="s">
        <v>21</v>
      </c>
      <c r="B32" s="82">
        <v>7484.3630000000003</v>
      </c>
      <c r="C32" s="50">
        <f t="shared" si="0"/>
        <v>0.17200000000048021</v>
      </c>
      <c r="D32" s="51">
        <f t="shared" si="1"/>
        <v>2064.0000000057626</v>
      </c>
      <c r="E32" s="80"/>
      <c r="F32" s="82">
        <v>4473.3289999999997</v>
      </c>
      <c r="G32" s="52">
        <f t="shared" si="2"/>
        <v>9.7999999999956344E-2</v>
      </c>
      <c r="H32" s="51">
        <f t="shared" si="3"/>
        <v>1175.9999999994761</v>
      </c>
      <c r="I32" s="53">
        <f t="shared" si="4"/>
        <v>0.56976744185862049</v>
      </c>
      <c r="J32" s="39"/>
      <c r="K32" s="80">
        <v>6.3</v>
      </c>
      <c r="L32" s="54"/>
      <c r="M32" s="132"/>
      <c r="N32" s="136"/>
      <c r="O32" s="136"/>
      <c r="P32" s="136" t="s">
        <v>83</v>
      </c>
      <c r="Q32" s="136"/>
      <c r="R32" s="136" t="s">
        <v>102</v>
      </c>
      <c r="S32" s="136"/>
      <c r="T32" s="136" t="s">
        <v>104</v>
      </c>
      <c r="U32" s="136"/>
      <c r="V32" s="136" t="s">
        <v>105</v>
      </c>
      <c r="W32" s="136"/>
      <c r="X32" s="136"/>
      <c r="Y32" s="136"/>
      <c r="Z32" s="138"/>
    </row>
    <row r="33" spans="1:26" ht="23.25" customHeight="1" x14ac:dyDescent="0.2">
      <c r="A33" s="49" t="s">
        <v>22</v>
      </c>
      <c r="B33" s="82">
        <v>7484.5429999999997</v>
      </c>
      <c r="C33" s="50">
        <f t="shared" si="0"/>
        <v>0.17999999999938154</v>
      </c>
      <c r="D33" s="51">
        <f t="shared" si="1"/>
        <v>2159.9999999925785</v>
      </c>
      <c r="E33" s="80"/>
      <c r="F33" s="82">
        <v>4473.433</v>
      </c>
      <c r="G33" s="52">
        <f t="shared" si="2"/>
        <v>0.10400000000026921</v>
      </c>
      <c r="H33" s="51">
        <f t="shared" si="3"/>
        <v>1248.0000000032305</v>
      </c>
      <c r="I33" s="53">
        <f t="shared" si="4"/>
        <v>0.57777777778125861</v>
      </c>
      <c r="J33" s="39"/>
      <c r="K33" s="80">
        <v>6.3</v>
      </c>
      <c r="L33" s="54"/>
      <c r="M33" s="132" t="s">
        <v>80</v>
      </c>
      <c r="N33" s="136" t="s">
        <v>99</v>
      </c>
      <c r="O33" s="136"/>
      <c r="P33" s="136" t="s">
        <v>101</v>
      </c>
      <c r="Q33" s="136"/>
      <c r="R33" s="136" t="s">
        <v>69</v>
      </c>
      <c r="S33" s="136"/>
      <c r="T33" s="136" t="s">
        <v>69</v>
      </c>
      <c r="U33" s="136"/>
      <c r="V33" s="136" t="s">
        <v>106</v>
      </c>
      <c r="W33" s="136"/>
      <c r="X33" s="136"/>
      <c r="Y33" s="136"/>
      <c r="Z33" s="138"/>
    </row>
    <row r="34" spans="1:26" ht="23.25" customHeight="1" x14ac:dyDescent="0.2">
      <c r="A34" s="49" t="s">
        <v>23</v>
      </c>
      <c r="B34" s="82">
        <v>7484.72</v>
      </c>
      <c r="C34" s="50">
        <f t="shared" si="0"/>
        <v>0.17700000000058935</v>
      </c>
      <c r="D34" s="51">
        <f t="shared" si="1"/>
        <v>2124.0000000070722</v>
      </c>
      <c r="E34" s="80"/>
      <c r="F34" s="82">
        <v>4473.5370000000003</v>
      </c>
      <c r="G34" s="52">
        <f t="shared" si="2"/>
        <v>0.10400000000026921</v>
      </c>
      <c r="H34" s="51">
        <f t="shared" si="3"/>
        <v>1248.0000000032305</v>
      </c>
      <c r="I34" s="53">
        <f t="shared" si="4"/>
        <v>0.58757062146849115</v>
      </c>
      <c r="J34" s="39"/>
      <c r="K34" s="80">
        <v>6.3</v>
      </c>
      <c r="L34" s="54"/>
      <c r="M34" s="133"/>
      <c r="N34" s="139"/>
      <c r="O34" s="139"/>
      <c r="P34" s="139"/>
      <c r="Q34" s="139"/>
      <c r="R34" s="140"/>
      <c r="S34" s="133"/>
      <c r="T34" s="140"/>
      <c r="U34" s="133"/>
      <c r="V34" s="140"/>
      <c r="W34" s="148"/>
      <c r="X34" s="133"/>
      <c r="Y34" s="139"/>
      <c r="Z34" s="140"/>
    </row>
    <row r="35" spans="1:26" ht="23.25" customHeight="1" x14ac:dyDescent="0.2">
      <c r="A35" s="49" t="s">
        <v>24</v>
      </c>
      <c r="B35" s="82">
        <v>7484.9129999999996</v>
      </c>
      <c r="C35" s="50">
        <f t="shared" si="0"/>
        <v>0.19299999999930151</v>
      </c>
      <c r="D35" s="51">
        <f t="shared" si="1"/>
        <v>2315.9999999916181</v>
      </c>
      <c r="E35" s="80"/>
      <c r="F35" s="82">
        <v>4473.6499999999996</v>
      </c>
      <c r="G35" s="52">
        <f t="shared" si="2"/>
        <v>0.11299999999937427</v>
      </c>
      <c r="H35" s="51">
        <f t="shared" si="3"/>
        <v>1355.9999999924912</v>
      </c>
      <c r="I35" s="53">
        <f t="shared" si="4"/>
        <v>0.58549222797815148</v>
      </c>
      <c r="J35" s="39"/>
      <c r="K35" s="80">
        <v>6.3</v>
      </c>
      <c r="L35" s="54"/>
      <c r="M35" s="9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26"/>
    </row>
    <row r="36" spans="1:26" ht="23.25" customHeight="1" x14ac:dyDescent="0.2">
      <c r="A36" s="49" t="s">
        <v>25</v>
      </c>
      <c r="B36" s="82">
        <v>7485.1090000000004</v>
      </c>
      <c r="C36" s="50">
        <f t="shared" si="0"/>
        <v>0.19600000000082218</v>
      </c>
      <c r="D36" s="51">
        <f t="shared" si="1"/>
        <v>2352.0000000098662</v>
      </c>
      <c r="E36" s="80"/>
      <c r="F36" s="82">
        <v>4473.7650000000003</v>
      </c>
      <c r="G36" s="52">
        <f t="shared" si="2"/>
        <v>0.11500000000069122</v>
      </c>
      <c r="H36" s="51">
        <f t="shared" si="3"/>
        <v>1380.0000000082946</v>
      </c>
      <c r="I36" s="53">
        <f t="shared" si="4"/>
        <v>0.58673469387861643</v>
      </c>
      <c r="J36" s="39"/>
      <c r="K36" s="80">
        <v>6.4</v>
      </c>
      <c r="L36" s="54"/>
      <c r="M36" s="9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26"/>
    </row>
    <row r="37" spans="1:26" ht="23.25" customHeight="1" x14ac:dyDescent="0.2">
      <c r="A37" s="49" t="s">
        <v>26</v>
      </c>
      <c r="B37" s="82">
        <v>7485.2849999999999</v>
      </c>
      <c r="C37" s="50">
        <f t="shared" si="0"/>
        <v>0.17599999999947613</v>
      </c>
      <c r="D37" s="51">
        <f t="shared" si="1"/>
        <v>2111.9999999937136</v>
      </c>
      <c r="E37" s="80"/>
      <c r="F37" s="82">
        <v>4473.8680000000004</v>
      </c>
      <c r="G37" s="52">
        <f t="shared" si="2"/>
        <v>0.10300000000006548</v>
      </c>
      <c r="H37" s="51">
        <f t="shared" si="3"/>
        <v>1236.0000000007858</v>
      </c>
      <c r="I37" s="53">
        <f t="shared" si="4"/>
        <v>0.58522727272938679</v>
      </c>
      <c r="J37" s="39"/>
      <c r="K37" s="80">
        <v>6.4</v>
      </c>
      <c r="L37" s="54"/>
      <c r="M37" s="9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26"/>
    </row>
    <row r="38" spans="1:26" ht="23.25" customHeight="1" x14ac:dyDescent="0.2">
      <c r="A38" s="49" t="s">
        <v>27</v>
      </c>
      <c r="B38" s="82">
        <v>7485.4679999999998</v>
      </c>
      <c r="C38" s="50">
        <f t="shared" si="0"/>
        <v>0.18299999999999272</v>
      </c>
      <c r="D38" s="51">
        <f t="shared" si="1"/>
        <v>2195.9999999999127</v>
      </c>
      <c r="E38" s="80"/>
      <c r="F38" s="82">
        <v>4473.9750000000004</v>
      </c>
      <c r="G38" s="52">
        <f t="shared" si="2"/>
        <v>0.1069999999999709</v>
      </c>
      <c r="H38" s="51">
        <f t="shared" si="3"/>
        <v>1283.9999999996508</v>
      </c>
      <c r="I38" s="53">
        <f t="shared" si="4"/>
        <v>0.58469945355177677</v>
      </c>
      <c r="J38" s="39"/>
      <c r="K38" s="80">
        <v>6.4</v>
      </c>
      <c r="L38" s="54"/>
      <c r="M38" s="9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26"/>
    </row>
    <row r="39" spans="1:26" ht="23.25" customHeight="1" x14ac:dyDescent="0.2">
      <c r="A39" s="49" t="s">
        <v>28</v>
      </c>
      <c r="B39" s="82">
        <v>7485.6570000000002</v>
      </c>
      <c r="C39" s="50">
        <f t="shared" si="0"/>
        <v>0.18900000000030559</v>
      </c>
      <c r="D39" s="51">
        <f t="shared" si="1"/>
        <v>2268.0000000036671</v>
      </c>
      <c r="E39" s="80"/>
      <c r="F39" s="82">
        <v>4474.0860000000002</v>
      </c>
      <c r="G39" s="52">
        <f t="shared" si="2"/>
        <v>0.11099999999987631</v>
      </c>
      <c r="H39" s="51">
        <f t="shared" si="3"/>
        <v>1331.9999999985157</v>
      </c>
      <c r="I39" s="53">
        <f t="shared" si="4"/>
        <v>0.58730158729998327</v>
      </c>
      <c r="J39" s="39"/>
      <c r="K39" s="80">
        <v>6.4</v>
      </c>
      <c r="L39" s="54"/>
      <c r="M39" s="9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26"/>
    </row>
    <row r="40" spans="1:26" ht="23.25" customHeight="1" x14ac:dyDescent="0.2">
      <c r="A40" s="49" t="s">
        <v>29</v>
      </c>
      <c r="B40" s="82">
        <v>7485.83</v>
      </c>
      <c r="C40" s="50">
        <f t="shared" si="0"/>
        <v>0.17299999999977445</v>
      </c>
      <c r="D40" s="51">
        <f t="shared" si="1"/>
        <v>2075.9999999972933</v>
      </c>
      <c r="E40" s="80"/>
      <c r="F40" s="82">
        <v>4474.1840000000002</v>
      </c>
      <c r="G40" s="52">
        <f t="shared" si="2"/>
        <v>9.7999999999956344E-2</v>
      </c>
      <c r="H40" s="51">
        <f t="shared" si="3"/>
        <v>1175.9999999994761</v>
      </c>
      <c r="I40" s="53">
        <f t="shared" si="4"/>
        <v>0.56647398843979258</v>
      </c>
      <c r="J40" s="39"/>
      <c r="K40" s="80">
        <v>6.4</v>
      </c>
      <c r="L40" s="54"/>
      <c r="M40" s="128" t="s">
        <v>109</v>
      </c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</row>
    <row r="41" spans="1:26" ht="23.25" customHeight="1" x14ac:dyDescent="0.2">
      <c r="A41" s="49" t="s">
        <v>30</v>
      </c>
      <c r="B41" s="82">
        <v>7485.9930000000004</v>
      </c>
      <c r="C41" s="50">
        <f t="shared" si="0"/>
        <v>0.16300000000046566</v>
      </c>
      <c r="D41" s="51">
        <f t="shared" si="1"/>
        <v>1956.0000000055879</v>
      </c>
      <c r="E41" s="80"/>
      <c r="F41" s="82">
        <v>4474.2790000000005</v>
      </c>
      <c r="G41" s="52">
        <f t="shared" si="2"/>
        <v>9.5000000000254659E-2</v>
      </c>
      <c r="H41" s="51">
        <f t="shared" si="3"/>
        <v>1140.0000000030559</v>
      </c>
      <c r="I41" s="53">
        <f t="shared" si="4"/>
        <v>0.58282208588946782</v>
      </c>
      <c r="J41" s="39"/>
      <c r="K41" s="80">
        <v>6.4</v>
      </c>
      <c r="L41" s="54"/>
      <c r="M41" s="141" t="s">
        <v>79</v>
      </c>
      <c r="N41" s="135" t="s">
        <v>98</v>
      </c>
      <c r="O41" s="135"/>
      <c r="P41" s="135" t="s">
        <v>93</v>
      </c>
      <c r="Q41" s="135"/>
      <c r="R41" s="135"/>
      <c r="S41" s="135" t="s">
        <v>111</v>
      </c>
      <c r="T41" s="135" t="s">
        <v>81</v>
      </c>
      <c r="U41" s="135"/>
      <c r="V41" s="135"/>
      <c r="W41" s="135"/>
      <c r="X41" s="135" t="s">
        <v>93</v>
      </c>
      <c r="Y41" s="135"/>
      <c r="Z41" s="137"/>
    </row>
    <row r="42" spans="1:26" ht="23.25" customHeight="1" x14ac:dyDescent="0.2">
      <c r="A42" s="49" t="s">
        <v>31</v>
      </c>
      <c r="B42" s="82">
        <v>7486.1490000000003</v>
      </c>
      <c r="C42" s="50">
        <f t="shared" si="0"/>
        <v>0.15599999999994907</v>
      </c>
      <c r="D42" s="51">
        <f t="shared" si="1"/>
        <v>1871.9999999993888</v>
      </c>
      <c r="E42" s="80"/>
      <c r="F42" s="82">
        <v>4474.3760000000002</v>
      </c>
      <c r="G42" s="52">
        <f t="shared" si="2"/>
        <v>9.6999999999752617E-2</v>
      </c>
      <c r="H42" s="51">
        <f t="shared" si="3"/>
        <v>1163.9999999970314</v>
      </c>
      <c r="I42" s="53">
        <f t="shared" si="4"/>
        <v>0.62179487179348902</v>
      </c>
      <c r="J42" s="39"/>
      <c r="K42" s="80">
        <v>6.4</v>
      </c>
      <c r="L42" s="54"/>
      <c r="M42" s="132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8"/>
    </row>
    <row r="43" spans="1:26" ht="22.5" customHeight="1" x14ac:dyDescent="0.2">
      <c r="A43" s="174" t="s">
        <v>70</v>
      </c>
      <c r="B43" s="174"/>
      <c r="C43" s="174"/>
      <c r="D43" s="51">
        <f>SUM(D18:D42)</f>
        <v>47496.000000006461</v>
      </c>
      <c r="E43" s="39"/>
      <c r="F43" s="55"/>
      <c r="G43" s="39"/>
      <c r="H43" s="51">
        <f>SUM(H18:H42)</f>
        <v>29027.999999998428</v>
      </c>
      <c r="I43" s="53">
        <f>IF(AND(H43=0,D43=0),0,H43/D43)</f>
        <v>0.61116725618987877</v>
      </c>
      <c r="J43" s="39"/>
      <c r="K43" s="39"/>
      <c r="L43" s="54"/>
      <c r="M43" s="132" t="s">
        <v>80</v>
      </c>
      <c r="N43" s="136" t="s">
        <v>99</v>
      </c>
      <c r="O43" s="136"/>
      <c r="P43" s="136" t="s">
        <v>110</v>
      </c>
      <c r="Q43" s="136"/>
      <c r="R43" s="136"/>
      <c r="S43" s="136"/>
      <c r="T43" s="136"/>
      <c r="U43" s="136"/>
      <c r="V43" s="136"/>
      <c r="W43" s="136"/>
      <c r="X43" s="136" t="s">
        <v>110</v>
      </c>
      <c r="Y43" s="136"/>
      <c r="Z43" s="138"/>
    </row>
    <row r="44" spans="1:26" ht="22.5" customHeight="1" x14ac:dyDescent="0.2">
      <c r="A44" s="178" t="s">
        <v>71</v>
      </c>
      <c r="B44" s="178"/>
      <c r="C44" s="178"/>
      <c r="D44" s="39"/>
      <c r="E44" s="39"/>
      <c r="F44" s="55"/>
      <c r="G44" s="39"/>
      <c r="H44" s="39"/>
      <c r="I44" s="39"/>
      <c r="J44" s="39"/>
      <c r="K44" s="39"/>
      <c r="L44" s="54"/>
      <c r="M44" s="133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</row>
    <row r="45" spans="1:26" ht="22.5" customHeight="1" x14ac:dyDescent="0.2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126"/>
      <c r="O45" s="142"/>
      <c r="P45" s="126"/>
      <c r="Q45" s="127"/>
      <c r="R45" s="142"/>
      <c r="S45" s="7"/>
      <c r="T45" s="126"/>
      <c r="U45" s="127"/>
      <c r="V45" s="127"/>
      <c r="W45" s="142"/>
      <c r="X45" s="126"/>
      <c r="Y45" s="127"/>
      <c r="Z45" s="127"/>
    </row>
    <row r="46" spans="1:26" ht="22.5" customHeight="1" x14ac:dyDescent="0.2">
      <c r="A46" s="169" t="s">
        <v>72</v>
      </c>
      <c r="B46" s="169"/>
      <c r="C46" s="169"/>
      <c r="D46" s="169"/>
      <c r="E46" s="169"/>
      <c r="F46" s="169"/>
      <c r="G46" s="168" t="s">
        <v>73</v>
      </c>
      <c r="H46" s="168"/>
      <c r="I46" s="168"/>
      <c r="J46" s="168"/>
      <c r="K46" s="168"/>
      <c r="L46" s="168"/>
      <c r="M46" s="9"/>
      <c r="N46" s="126"/>
      <c r="O46" s="142"/>
      <c r="P46" s="126"/>
      <c r="Q46" s="127"/>
      <c r="R46" s="142"/>
      <c r="S46" s="7"/>
      <c r="T46" s="126"/>
      <c r="U46" s="127"/>
      <c r="V46" s="127"/>
      <c r="W46" s="142"/>
      <c r="X46" s="126"/>
      <c r="Y46" s="127"/>
      <c r="Z46" s="127"/>
    </row>
    <row r="47" spans="1:26" ht="22.5" customHeight="1" x14ac:dyDescent="0.2">
      <c r="A47" s="85" t="s">
        <v>386</v>
      </c>
      <c r="B47" s="85"/>
      <c r="C47" s="85"/>
      <c r="D47" s="169" t="s">
        <v>74</v>
      </c>
      <c r="E47" s="169"/>
      <c r="F47" s="169"/>
      <c r="G47" s="57"/>
      <c r="H47" s="57"/>
      <c r="I47" s="57"/>
      <c r="J47" s="57"/>
      <c r="K47" s="57"/>
      <c r="L47" s="57"/>
      <c r="M47" s="9"/>
      <c r="N47" s="126"/>
      <c r="O47" s="142"/>
      <c r="P47" s="126"/>
      <c r="Q47" s="127"/>
      <c r="R47" s="142"/>
      <c r="S47" s="7"/>
      <c r="T47" s="126"/>
      <c r="U47" s="127"/>
      <c r="V47" s="127"/>
      <c r="W47" s="142"/>
      <c r="X47" s="126"/>
      <c r="Y47" s="127"/>
      <c r="Z47" s="127"/>
    </row>
    <row r="48" spans="1:26" ht="22.5" customHeight="1" x14ac:dyDescent="0.2">
      <c r="A48" s="89" t="s">
        <v>75</v>
      </c>
      <c r="B48" s="89"/>
      <c r="C48" s="89"/>
      <c r="D48" s="89" t="s">
        <v>76</v>
      </c>
      <c r="E48" s="89"/>
      <c r="F48" s="89"/>
      <c r="G48" s="56"/>
      <c r="H48" s="56"/>
      <c r="I48" s="56"/>
      <c r="J48" s="56"/>
      <c r="K48" s="56"/>
      <c r="L48" s="56"/>
    </row>
    <row r="49" spans="1:23" ht="22.5" customHeight="1" x14ac:dyDescent="0.2">
      <c r="A49" s="85" t="s">
        <v>385</v>
      </c>
      <c r="B49" s="85"/>
      <c r="C49" s="85"/>
      <c r="D49" s="169" t="s">
        <v>74</v>
      </c>
      <c r="E49" s="169"/>
      <c r="F49" s="169"/>
      <c r="G49" s="56"/>
      <c r="H49" s="169" t="s">
        <v>191</v>
      </c>
      <c r="I49" s="169"/>
      <c r="J49" s="169"/>
      <c r="K49" s="169" t="s">
        <v>77</v>
      </c>
      <c r="L49" s="169"/>
      <c r="N49" s="91" t="s">
        <v>150</v>
      </c>
      <c r="O49" s="91"/>
      <c r="P49" s="91"/>
      <c r="Q49" s="90" t="s">
        <v>382</v>
      </c>
      <c r="R49" s="90"/>
      <c r="S49" s="90"/>
      <c r="T49" s="90"/>
      <c r="U49" s="90"/>
      <c r="V49" s="90"/>
      <c r="W49" s="1"/>
    </row>
    <row r="50" spans="1:23" ht="22.5" customHeight="1" x14ac:dyDescent="0.2">
      <c r="A50" s="89" t="s">
        <v>75</v>
      </c>
      <c r="B50" s="89"/>
      <c r="C50" s="89"/>
      <c r="D50" s="89" t="s">
        <v>76</v>
      </c>
      <c r="E50" s="89"/>
      <c r="F50" s="89"/>
      <c r="G50" s="59"/>
      <c r="H50" s="89" t="s">
        <v>75</v>
      </c>
      <c r="I50" s="89"/>
      <c r="J50" s="89"/>
      <c r="K50" s="89" t="s">
        <v>76</v>
      </c>
      <c r="L50" s="89"/>
      <c r="S50" s="86" t="s">
        <v>76</v>
      </c>
      <c r="T50" s="86"/>
    </row>
    <row r="51" spans="1:23" ht="20.100000000000001" customHeight="1" x14ac:dyDescent="0.2">
      <c r="A51" s="85" t="s">
        <v>381</v>
      </c>
      <c r="B51" s="85"/>
      <c r="C51" s="85"/>
      <c r="D51" s="169" t="s">
        <v>74</v>
      </c>
      <c r="E51" s="169"/>
      <c r="F51" s="169"/>
      <c r="G51" s="56"/>
      <c r="H51" s="56"/>
      <c r="I51" s="56"/>
      <c r="J51" s="56"/>
      <c r="K51" s="56"/>
      <c r="L51" s="56"/>
    </row>
    <row r="52" spans="1:23" ht="20.100000000000001" customHeight="1" x14ac:dyDescent="0.2">
      <c r="A52" s="87" t="s">
        <v>75</v>
      </c>
      <c r="B52" s="87"/>
      <c r="C52" s="87"/>
      <c r="D52" s="89" t="s">
        <v>76</v>
      </c>
      <c r="E52" s="89"/>
      <c r="F52" s="89"/>
      <c r="G52" s="60"/>
      <c r="H52" s="60"/>
      <c r="I52" s="56"/>
      <c r="J52" s="56"/>
      <c r="K52" s="56"/>
      <c r="L52" s="56"/>
    </row>
  </sheetData>
  <mergeCells count="258">
    <mergeCell ref="S50:T50"/>
    <mergeCell ref="N39:O39"/>
    <mergeCell ref="P39:Q39"/>
    <mergeCell ref="N41:O42"/>
    <mergeCell ref="P41:R42"/>
    <mergeCell ref="M40:Z40"/>
    <mergeCell ref="M41:M42"/>
    <mergeCell ref="Q49:V49"/>
    <mergeCell ref="N49:P49"/>
    <mergeCell ref="P45:R45"/>
    <mergeCell ref="P46:R46"/>
    <mergeCell ref="P47:R47"/>
    <mergeCell ref="N45:O45"/>
    <mergeCell ref="N46:O46"/>
    <mergeCell ref="I1:L2"/>
    <mergeCell ref="G5:H6"/>
    <mergeCell ref="I5:L6"/>
    <mergeCell ref="X46:Z46"/>
    <mergeCell ref="X47:Z47"/>
    <mergeCell ref="M43:M44"/>
    <mergeCell ref="N47:O47"/>
    <mergeCell ref="T45:W45"/>
    <mergeCell ref="T46:W46"/>
    <mergeCell ref="T47:W47"/>
    <mergeCell ref="N43:O44"/>
    <mergeCell ref="P43:R44"/>
    <mergeCell ref="X41:Z42"/>
    <mergeCell ref="X43:Z44"/>
    <mergeCell ref="R39:S39"/>
    <mergeCell ref="T39:U39"/>
    <mergeCell ref="V39:X39"/>
    <mergeCell ref="Y39:Z39"/>
    <mergeCell ref="S41:S44"/>
    <mergeCell ref="T41:W44"/>
    <mergeCell ref="X45:Z45"/>
    <mergeCell ref="V38:X38"/>
    <mergeCell ref="Y38:Z38"/>
    <mergeCell ref="N38:O38"/>
    <mergeCell ref="P38:Q38"/>
    <mergeCell ref="R38:S38"/>
    <mergeCell ref="T38:U38"/>
    <mergeCell ref="N37:O37"/>
    <mergeCell ref="P37:Q37"/>
    <mergeCell ref="R37:S37"/>
    <mergeCell ref="T37:U37"/>
    <mergeCell ref="Y35:Z35"/>
    <mergeCell ref="N36:O36"/>
    <mergeCell ref="P36:Q36"/>
    <mergeCell ref="R36:S36"/>
    <mergeCell ref="T36:U36"/>
    <mergeCell ref="V36:X36"/>
    <mergeCell ref="Y36:Z36"/>
    <mergeCell ref="V37:X37"/>
    <mergeCell ref="Y37:Z37"/>
    <mergeCell ref="N35:O35"/>
    <mergeCell ref="P35:Q35"/>
    <mergeCell ref="R35:S35"/>
    <mergeCell ref="T35:U35"/>
    <mergeCell ref="V35:X35"/>
    <mergeCell ref="Q26:S26"/>
    <mergeCell ref="T26:V26"/>
    <mergeCell ref="P31:Q31"/>
    <mergeCell ref="P32:Q32"/>
    <mergeCell ref="P33:Q33"/>
    <mergeCell ref="W28:Z28"/>
    <mergeCell ref="T28:V28"/>
    <mergeCell ref="W26:Z26"/>
    <mergeCell ref="Q27:S27"/>
    <mergeCell ref="X11:Z11"/>
    <mergeCell ref="X12:Z12"/>
    <mergeCell ref="X13:Z13"/>
    <mergeCell ref="X14:Z14"/>
    <mergeCell ref="X16:Z16"/>
    <mergeCell ref="T15:U15"/>
    <mergeCell ref="R15:S15"/>
    <mergeCell ref="T23:V23"/>
    <mergeCell ref="W23:Z23"/>
    <mergeCell ref="Q23:S23"/>
    <mergeCell ref="P15:Q15"/>
    <mergeCell ref="T22:V22"/>
    <mergeCell ref="Q19:S19"/>
    <mergeCell ref="N18:P19"/>
    <mergeCell ref="W22:Z22"/>
    <mergeCell ref="T20:V21"/>
    <mergeCell ref="Q21:S21"/>
    <mergeCell ref="N14:O14"/>
    <mergeCell ref="N15:O15"/>
    <mergeCell ref="Q20:S20"/>
    <mergeCell ref="P14:Q14"/>
    <mergeCell ref="T18:V19"/>
    <mergeCell ref="T25:V25"/>
    <mergeCell ref="Q22:S22"/>
    <mergeCell ref="T33:U33"/>
    <mergeCell ref="R31:S31"/>
    <mergeCell ref="R32:S32"/>
    <mergeCell ref="N31:O32"/>
    <mergeCell ref="N33:O34"/>
    <mergeCell ref="N23:P23"/>
    <mergeCell ref="V12:W12"/>
    <mergeCell ref="T14:U14"/>
    <mergeCell ref="R34:S34"/>
    <mergeCell ref="T34:U34"/>
    <mergeCell ref="V34:X34"/>
    <mergeCell ref="T24:V24"/>
    <mergeCell ref="T12:U12"/>
    <mergeCell ref="T13:U13"/>
    <mergeCell ref="R14:S14"/>
    <mergeCell ref="P34:Q34"/>
    <mergeCell ref="Q25:S25"/>
    <mergeCell ref="W25:Z25"/>
    <mergeCell ref="T27:V27"/>
    <mergeCell ref="N27:P27"/>
    <mergeCell ref="W27:Z27"/>
    <mergeCell ref="N26:P26"/>
    <mergeCell ref="V14:W14"/>
    <mergeCell ref="V13:W13"/>
    <mergeCell ref="R12:S12"/>
    <mergeCell ref="R13:S13"/>
    <mergeCell ref="P12:Q12"/>
    <mergeCell ref="M1:Z1"/>
    <mergeCell ref="M2:Z2"/>
    <mergeCell ref="X3:Z6"/>
    <mergeCell ref="M5:M6"/>
    <mergeCell ref="M3:M4"/>
    <mergeCell ref="T6:U6"/>
    <mergeCell ref="N7:O7"/>
    <mergeCell ref="N8:O8"/>
    <mergeCell ref="N9:O9"/>
    <mergeCell ref="P5:Q6"/>
    <mergeCell ref="N3:O6"/>
    <mergeCell ref="T3:U3"/>
    <mergeCell ref="T4:U4"/>
    <mergeCell ref="T5:U5"/>
    <mergeCell ref="T7:U7"/>
    <mergeCell ref="R7:S7"/>
    <mergeCell ref="R8:S8"/>
    <mergeCell ref="X9:Z9"/>
    <mergeCell ref="X10:Z10"/>
    <mergeCell ref="T8:U8"/>
    <mergeCell ref="V8:W8"/>
    <mergeCell ref="P3:Q4"/>
    <mergeCell ref="R3:S3"/>
    <mergeCell ref="R4:S4"/>
    <mergeCell ref="R5:S5"/>
    <mergeCell ref="R6:S6"/>
    <mergeCell ref="V3:W3"/>
    <mergeCell ref="V4:W4"/>
    <mergeCell ref="V5:W5"/>
    <mergeCell ref="V6:W6"/>
    <mergeCell ref="V7:W7"/>
    <mergeCell ref="T10:U10"/>
    <mergeCell ref="P9:Q9"/>
    <mergeCell ref="P10:Q10"/>
    <mergeCell ref="P11:Q11"/>
    <mergeCell ref="R11:S11"/>
    <mergeCell ref="V9:W9"/>
    <mergeCell ref="V10:W10"/>
    <mergeCell ref="T11:U11"/>
    <mergeCell ref="R9:S9"/>
    <mergeCell ref="R10:S10"/>
    <mergeCell ref="T9:U9"/>
    <mergeCell ref="V11:W11"/>
    <mergeCell ref="M20:M21"/>
    <mergeCell ref="M31:M32"/>
    <mergeCell ref="N16:O16"/>
    <mergeCell ref="N12:O12"/>
    <mergeCell ref="N13:O13"/>
    <mergeCell ref="M18:M19"/>
    <mergeCell ref="N20:P21"/>
    <mergeCell ref="P13:Q13"/>
    <mergeCell ref="N28:P28"/>
    <mergeCell ref="Q28:S28"/>
    <mergeCell ref="P16:Q16"/>
    <mergeCell ref="M17:Z17"/>
    <mergeCell ref="W18:Z21"/>
    <mergeCell ref="X15:Z15"/>
    <mergeCell ref="Q18:S18"/>
    <mergeCell ref="R16:S16"/>
    <mergeCell ref="V15:W15"/>
    <mergeCell ref="V16:W16"/>
    <mergeCell ref="T16:U16"/>
    <mergeCell ref="N24:P24"/>
    <mergeCell ref="W24:Z24"/>
    <mergeCell ref="N25:P25"/>
    <mergeCell ref="Q24:S24"/>
    <mergeCell ref="N22:P22"/>
    <mergeCell ref="X7:Z7"/>
    <mergeCell ref="X8:Z8"/>
    <mergeCell ref="H49:J49"/>
    <mergeCell ref="K49:L49"/>
    <mergeCell ref="A7:L7"/>
    <mergeCell ref="F13:G13"/>
    <mergeCell ref="I11:L11"/>
    <mergeCell ref="B14:C14"/>
    <mergeCell ref="D14:E14"/>
    <mergeCell ref="A8:L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N10:O10"/>
    <mergeCell ref="N11:O11"/>
    <mergeCell ref="P7:Q7"/>
    <mergeCell ref="P8:Q8"/>
    <mergeCell ref="A12:L12"/>
    <mergeCell ref="A47:C47"/>
    <mergeCell ref="A3:F3"/>
    <mergeCell ref="A5:F5"/>
    <mergeCell ref="A48:C48"/>
    <mergeCell ref="A49:C49"/>
    <mergeCell ref="A50:C50"/>
    <mergeCell ref="D50:F50"/>
    <mergeCell ref="D48:F48"/>
    <mergeCell ref="F15:G15"/>
    <mergeCell ref="A46:F46"/>
    <mergeCell ref="A44:C44"/>
    <mergeCell ref="A9:L9"/>
    <mergeCell ref="G1:H2"/>
    <mergeCell ref="G3:H4"/>
    <mergeCell ref="A1:F1"/>
    <mergeCell ref="A2:F2"/>
    <mergeCell ref="A4:F4"/>
    <mergeCell ref="A51:C51"/>
    <mergeCell ref="D51:F51"/>
    <mergeCell ref="A6:F6"/>
    <mergeCell ref="D47:F47"/>
    <mergeCell ref="F14:G14"/>
    <mergeCell ref="H10:L10"/>
    <mergeCell ref="D13:E13"/>
    <mergeCell ref="E10:G10"/>
    <mergeCell ref="A43:C43"/>
    <mergeCell ref="I13:I17"/>
    <mergeCell ref="J13:K13"/>
    <mergeCell ref="J14:K14"/>
    <mergeCell ref="J15:K15"/>
    <mergeCell ref="I3:L4"/>
    <mergeCell ref="A11:D11"/>
    <mergeCell ref="E11:H11"/>
    <mergeCell ref="A10:D10"/>
    <mergeCell ref="H50:J50"/>
    <mergeCell ref="K50:L50"/>
    <mergeCell ref="A52:C52"/>
    <mergeCell ref="D52:F52"/>
    <mergeCell ref="K16:K17"/>
    <mergeCell ref="A13:A17"/>
    <mergeCell ref="E16:E17"/>
    <mergeCell ref="B15:C15"/>
    <mergeCell ref="D15:E15"/>
    <mergeCell ref="B13:C13"/>
    <mergeCell ref="J16:J17"/>
    <mergeCell ref="G46:L46"/>
    <mergeCell ref="D49:F49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5" orientation="portrait" horizontalDpi="180" verticalDpi="180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Z53"/>
  <sheetViews>
    <sheetView view="pageBreakPreview" topLeftCell="A16" zoomScale="75" zoomScaleNormal="100" zoomScaleSheetLayoutView="75" workbookViewId="0">
      <selection activeCell="J47" sqref="J47"/>
    </sheetView>
  </sheetViews>
  <sheetFormatPr defaultRowHeight="18.75" x14ac:dyDescent="0.2"/>
  <cols>
    <col min="1" max="1" width="11.140625" style="2" customWidth="1"/>
    <col min="2" max="2" width="15.140625" style="2" customWidth="1"/>
    <col min="3" max="3" width="14.85546875" style="2" customWidth="1"/>
    <col min="4" max="4" width="12.7109375" style="2" customWidth="1"/>
    <col min="5" max="5" width="5.42578125" style="2" customWidth="1"/>
    <col min="6" max="6" width="14.140625" style="2" customWidth="1"/>
    <col min="7" max="7" width="13.7109375" style="2" customWidth="1"/>
    <col min="8" max="8" width="16.42578125" style="2" customWidth="1"/>
    <col min="9" max="9" width="8.28515625" style="2" customWidth="1"/>
    <col min="10" max="11" width="8.85546875" style="2" customWidth="1"/>
    <col min="12" max="12" width="18.85546875" style="2" customWidth="1"/>
    <col min="13" max="26" width="10.28515625" style="2" customWidth="1"/>
    <col min="27" max="16384" width="9.140625" style="2"/>
  </cols>
  <sheetData>
    <row r="1" spans="1:26" ht="21.75" customHeight="1" x14ac:dyDescent="0.2">
      <c r="A1" s="103" t="s">
        <v>157</v>
      </c>
      <c r="B1" s="103"/>
      <c r="C1" s="103"/>
      <c r="D1" s="103"/>
      <c r="E1" s="103"/>
      <c r="F1" s="103"/>
      <c r="G1" s="107" t="s">
        <v>154</v>
      </c>
      <c r="H1" s="107"/>
      <c r="I1" s="103" t="s">
        <v>160</v>
      </c>
      <c r="J1" s="103"/>
      <c r="K1" s="103"/>
      <c r="L1" s="103"/>
      <c r="M1" s="128" t="s">
        <v>96</v>
      </c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ht="21.75" customHeight="1" x14ac:dyDescent="0.2">
      <c r="A2" s="105" t="s">
        <v>45</v>
      </c>
      <c r="B2" s="105"/>
      <c r="C2" s="105"/>
      <c r="D2" s="105"/>
      <c r="E2" s="105"/>
      <c r="F2" s="105"/>
      <c r="G2" s="107"/>
      <c r="H2" s="107"/>
      <c r="I2" s="103"/>
      <c r="J2" s="103"/>
      <c r="K2" s="103"/>
      <c r="L2" s="103"/>
      <c r="M2" s="128" t="s">
        <v>78</v>
      </c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21.75" customHeight="1" x14ac:dyDescent="0.2">
      <c r="A3" s="103" t="s">
        <v>158</v>
      </c>
      <c r="B3" s="104"/>
      <c r="C3" s="104"/>
      <c r="D3" s="104"/>
      <c r="E3" s="104"/>
      <c r="F3" s="104"/>
      <c r="G3" s="107" t="s">
        <v>155</v>
      </c>
      <c r="H3" s="107"/>
      <c r="I3" s="103" t="s">
        <v>211</v>
      </c>
      <c r="J3" s="103"/>
      <c r="K3" s="103"/>
      <c r="L3" s="103"/>
      <c r="M3" s="141" t="s">
        <v>79</v>
      </c>
      <c r="N3" s="137" t="s">
        <v>81</v>
      </c>
      <c r="O3" s="141"/>
      <c r="P3" s="137" t="s">
        <v>65</v>
      </c>
      <c r="Q3" s="141"/>
      <c r="R3" s="137" t="s">
        <v>82</v>
      </c>
      <c r="S3" s="141"/>
      <c r="T3" s="137" t="s">
        <v>85</v>
      </c>
      <c r="U3" s="141"/>
      <c r="V3" s="137" t="s">
        <v>87</v>
      </c>
      <c r="W3" s="141"/>
      <c r="X3" s="144" t="s">
        <v>91</v>
      </c>
      <c r="Y3" s="145"/>
      <c r="Z3" s="145"/>
    </row>
    <row r="4" spans="1:26" ht="29.25" customHeight="1" x14ac:dyDescent="0.2">
      <c r="A4" s="105" t="s">
        <v>46</v>
      </c>
      <c r="B4" s="105"/>
      <c r="C4" s="105"/>
      <c r="D4" s="105"/>
      <c r="E4" s="105"/>
      <c r="F4" s="105"/>
      <c r="G4" s="107"/>
      <c r="H4" s="107"/>
      <c r="I4" s="103"/>
      <c r="J4" s="103"/>
      <c r="K4" s="103"/>
      <c r="L4" s="103"/>
      <c r="M4" s="132"/>
      <c r="N4" s="138"/>
      <c r="O4" s="132"/>
      <c r="P4" s="138"/>
      <c r="Q4" s="132"/>
      <c r="R4" s="138" t="s">
        <v>83</v>
      </c>
      <c r="S4" s="132"/>
      <c r="T4" s="138" t="s">
        <v>86</v>
      </c>
      <c r="U4" s="132"/>
      <c r="V4" s="138" t="s">
        <v>88</v>
      </c>
      <c r="W4" s="132"/>
      <c r="X4" s="144"/>
      <c r="Y4" s="145"/>
      <c r="Z4" s="145"/>
    </row>
    <row r="5" spans="1:26" ht="21.75" customHeight="1" x14ac:dyDescent="0.2">
      <c r="A5" s="103" t="s">
        <v>185</v>
      </c>
      <c r="B5" s="104"/>
      <c r="C5" s="104"/>
      <c r="D5" s="104"/>
      <c r="E5" s="104"/>
      <c r="F5" s="104"/>
      <c r="G5" s="107" t="s">
        <v>156</v>
      </c>
      <c r="H5" s="107"/>
      <c r="I5" s="103" t="s">
        <v>212</v>
      </c>
      <c r="J5" s="103"/>
      <c r="K5" s="103"/>
      <c r="L5" s="103"/>
      <c r="M5" s="132" t="s">
        <v>80</v>
      </c>
      <c r="N5" s="138"/>
      <c r="O5" s="132"/>
      <c r="P5" s="138" t="s">
        <v>190</v>
      </c>
      <c r="Q5" s="132"/>
      <c r="R5" s="146" t="s">
        <v>84</v>
      </c>
      <c r="S5" s="147"/>
      <c r="T5" s="146" t="s">
        <v>84</v>
      </c>
      <c r="U5" s="147"/>
      <c r="V5" s="138" t="s">
        <v>89</v>
      </c>
      <c r="W5" s="132"/>
      <c r="X5" s="144"/>
      <c r="Y5" s="145"/>
      <c r="Z5" s="145"/>
    </row>
    <row r="6" spans="1:26" ht="21.75" customHeight="1" x14ac:dyDescent="0.2">
      <c r="A6" s="105" t="s">
        <v>47</v>
      </c>
      <c r="B6" s="105"/>
      <c r="C6" s="105"/>
      <c r="D6" s="105"/>
      <c r="E6" s="105"/>
      <c r="F6" s="105"/>
      <c r="G6" s="107"/>
      <c r="H6" s="107"/>
      <c r="I6" s="103"/>
      <c r="J6" s="103"/>
      <c r="K6" s="103"/>
      <c r="L6" s="103"/>
      <c r="M6" s="133"/>
      <c r="N6" s="140"/>
      <c r="O6" s="133"/>
      <c r="P6" s="140"/>
      <c r="Q6" s="133"/>
      <c r="R6" s="140"/>
      <c r="S6" s="133"/>
      <c r="T6" s="140"/>
      <c r="U6" s="133"/>
      <c r="V6" s="140" t="s">
        <v>90</v>
      </c>
      <c r="W6" s="133"/>
      <c r="X6" s="144"/>
      <c r="Y6" s="145"/>
      <c r="Z6" s="145"/>
    </row>
    <row r="7" spans="1:26" ht="21.75" customHeight="1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9"/>
      <c r="N7" s="126"/>
      <c r="O7" s="142"/>
      <c r="P7" s="126"/>
      <c r="Q7" s="142"/>
      <c r="R7" s="126"/>
      <c r="S7" s="142"/>
      <c r="T7" s="126"/>
      <c r="U7" s="142"/>
      <c r="V7" s="126"/>
      <c r="W7" s="142"/>
      <c r="X7" s="126"/>
      <c r="Y7" s="127"/>
      <c r="Z7" s="127"/>
    </row>
    <row r="8" spans="1:26" ht="22.5" customHeight="1" x14ac:dyDescent="0.2">
      <c r="A8" s="131" t="s">
        <v>48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9"/>
      <c r="N8" s="126"/>
      <c r="O8" s="142"/>
      <c r="P8" s="126"/>
      <c r="Q8" s="142"/>
      <c r="R8" s="126"/>
      <c r="S8" s="142"/>
      <c r="T8" s="126"/>
      <c r="U8" s="142"/>
      <c r="V8" s="126"/>
      <c r="W8" s="142"/>
      <c r="X8" s="126"/>
      <c r="Y8" s="127"/>
      <c r="Z8" s="127"/>
    </row>
    <row r="9" spans="1:26" ht="22.5" customHeight="1" x14ac:dyDescent="0.2">
      <c r="A9" s="120" t="s">
        <v>49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9"/>
      <c r="N9" s="126"/>
      <c r="O9" s="142"/>
      <c r="P9" s="126"/>
      <c r="Q9" s="142"/>
      <c r="R9" s="126"/>
      <c r="S9" s="142"/>
      <c r="T9" s="126"/>
      <c r="U9" s="142"/>
      <c r="V9" s="126"/>
      <c r="W9" s="142"/>
      <c r="X9" s="126"/>
      <c r="Y9" s="127"/>
      <c r="Z9" s="127"/>
    </row>
    <row r="10" spans="1:26" ht="22.5" customHeight="1" x14ac:dyDescent="0.2">
      <c r="A10" s="117" t="s">
        <v>112</v>
      </c>
      <c r="B10" s="117"/>
      <c r="C10" s="117"/>
      <c r="D10" s="117"/>
      <c r="E10" s="125" t="s">
        <v>378</v>
      </c>
      <c r="F10" s="125"/>
      <c r="G10" s="125"/>
      <c r="H10" s="106" t="s">
        <v>379</v>
      </c>
      <c r="I10" s="106"/>
      <c r="J10" s="106"/>
      <c r="K10" s="106"/>
      <c r="L10" s="106"/>
      <c r="M10" s="9"/>
      <c r="N10" s="126"/>
      <c r="O10" s="142"/>
      <c r="P10" s="126"/>
      <c r="Q10" s="142"/>
      <c r="R10" s="126"/>
      <c r="S10" s="142"/>
      <c r="T10" s="126"/>
      <c r="U10" s="142"/>
      <c r="V10" s="126"/>
      <c r="W10" s="142"/>
      <c r="X10" s="126"/>
      <c r="Y10" s="127"/>
      <c r="Z10" s="127"/>
    </row>
    <row r="11" spans="1:26" ht="22.5" customHeight="1" x14ac:dyDescent="0.2">
      <c r="A11" s="117" t="s">
        <v>113</v>
      </c>
      <c r="B11" s="117"/>
      <c r="C11" s="117"/>
      <c r="D11" s="117"/>
      <c r="E11" s="124" t="s">
        <v>240</v>
      </c>
      <c r="F11" s="124"/>
      <c r="G11" s="124"/>
      <c r="H11" s="124"/>
      <c r="I11" s="106" t="s">
        <v>114</v>
      </c>
      <c r="J11" s="106"/>
      <c r="K11" s="106"/>
      <c r="L11" s="106"/>
      <c r="M11" s="9"/>
      <c r="N11" s="126"/>
      <c r="O11" s="142"/>
      <c r="P11" s="126"/>
      <c r="Q11" s="142"/>
      <c r="R11" s="126"/>
      <c r="S11" s="142"/>
      <c r="T11" s="126"/>
      <c r="U11" s="142"/>
      <c r="V11" s="126"/>
      <c r="W11" s="142"/>
      <c r="X11" s="126"/>
      <c r="Y11" s="127"/>
      <c r="Z11" s="127"/>
    </row>
    <row r="12" spans="1:26" ht="21.75" customHeight="1" x14ac:dyDescent="0.2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9"/>
      <c r="N12" s="126"/>
      <c r="O12" s="142"/>
      <c r="P12" s="126"/>
      <c r="Q12" s="142"/>
      <c r="R12" s="126"/>
      <c r="S12" s="142"/>
      <c r="T12" s="126"/>
      <c r="U12" s="142"/>
      <c r="V12" s="126"/>
      <c r="W12" s="142"/>
      <c r="X12" s="126"/>
      <c r="Y12" s="127"/>
      <c r="Z12" s="127"/>
    </row>
    <row r="13" spans="1:26" ht="21.75" customHeight="1" x14ac:dyDescent="0.2">
      <c r="A13" s="158" t="s">
        <v>50</v>
      </c>
      <c r="B13" s="166" t="s">
        <v>56</v>
      </c>
      <c r="C13" s="167"/>
      <c r="D13" s="172" t="s">
        <v>198</v>
      </c>
      <c r="E13" s="173"/>
      <c r="F13" s="166" t="s">
        <v>59</v>
      </c>
      <c r="G13" s="167"/>
      <c r="H13" s="40" t="s">
        <v>198</v>
      </c>
      <c r="I13" s="175" t="s">
        <v>5</v>
      </c>
      <c r="J13" s="166" t="s">
        <v>60</v>
      </c>
      <c r="K13" s="158"/>
      <c r="L13" s="41" t="s">
        <v>65</v>
      </c>
      <c r="M13" s="9"/>
      <c r="N13" s="126"/>
      <c r="O13" s="142"/>
      <c r="P13" s="126"/>
      <c r="Q13" s="142"/>
      <c r="R13" s="126"/>
      <c r="S13" s="142"/>
      <c r="T13" s="126"/>
      <c r="U13" s="142"/>
      <c r="V13" s="126"/>
      <c r="W13" s="142"/>
      <c r="X13" s="126"/>
      <c r="Y13" s="127"/>
      <c r="Z13" s="127"/>
    </row>
    <row r="14" spans="1:26" ht="21.75" customHeight="1" x14ac:dyDescent="0.2">
      <c r="A14" s="159"/>
      <c r="B14" s="170" t="s">
        <v>57</v>
      </c>
      <c r="C14" s="171"/>
      <c r="D14" s="179" t="s">
        <v>244</v>
      </c>
      <c r="E14" s="180"/>
      <c r="F14" s="170" t="s">
        <v>57</v>
      </c>
      <c r="G14" s="171"/>
      <c r="H14" s="42" t="s">
        <v>245</v>
      </c>
      <c r="I14" s="176"/>
      <c r="J14" s="170" t="s">
        <v>61</v>
      </c>
      <c r="K14" s="159"/>
      <c r="L14" s="41" t="s">
        <v>66</v>
      </c>
      <c r="M14" s="9"/>
      <c r="N14" s="126"/>
      <c r="O14" s="142"/>
      <c r="P14" s="126"/>
      <c r="Q14" s="142"/>
      <c r="R14" s="126"/>
      <c r="S14" s="142"/>
      <c r="T14" s="126"/>
      <c r="U14" s="142"/>
      <c r="V14" s="126"/>
      <c r="W14" s="142"/>
      <c r="X14" s="126"/>
      <c r="Y14" s="127"/>
      <c r="Z14" s="127"/>
    </row>
    <row r="15" spans="1:26" ht="21.75" customHeight="1" x14ac:dyDescent="0.2">
      <c r="A15" s="159"/>
      <c r="B15" s="162" t="s">
        <v>58</v>
      </c>
      <c r="C15" s="163"/>
      <c r="D15" s="164">
        <v>12000</v>
      </c>
      <c r="E15" s="165"/>
      <c r="F15" s="162" t="s">
        <v>58</v>
      </c>
      <c r="G15" s="163"/>
      <c r="H15" s="43">
        <v>12000</v>
      </c>
      <c r="I15" s="176"/>
      <c r="J15" s="162" t="s">
        <v>62</v>
      </c>
      <c r="K15" s="160"/>
      <c r="L15" s="41" t="s">
        <v>67</v>
      </c>
      <c r="M15" s="9"/>
      <c r="N15" s="126"/>
      <c r="O15" s="142"/>
      <c r="P15" s="126"/>
      <c r="Q15" s="142"/>
      <c r="R15" s="126"/>
      <c r="S15" s="142"/>
      <c r="T15" s="126"/>
      <c r="U15" s="142"/>
      <c r="V15" s="126"/>
      <c r="W15" s="142"/>
      <c r="X15" s="126"/>
      <c r="Y15" s="127"/>
      <c r="Z15" s="127"/>
    </row>
    <row r="16" spans="1:26" ht="21.75" customHeight="1" x14ac:dyDescent="0.2">
      <c r="A16" s="159"/>
      <c r="B16" s="44" t="s">
        <v>51</v>
      </c>
      <c r="C16" s="44" t="s">
        <v>53</v>
      </c>
      <c r="D16" s="44" t="s">
        <v>54</v>
      </c>
      <c r="E16" s="118"/>
      <c r="F16" s="44" t="s">
        <v>51</v>
      </c>
      <c r="G16" s="44" t="s">
        <v>53</v>
      </c>
      <c r="H16" s="45" t="s">
        <v>54</v>
      </c>
      <c r="I16" s="176"/>
      <c r="J16" s="118" t="s">
        <v>63</v>
      </c>
      <c r="K16" s="118" t="s">
        <v>64</v>
      </c>
      <c r="L16" s="41" t="s">
        <v>68</v>
      </c>
      <c r="M16" s="9"/>
      <c r="N16" s="126"/>
      <c r="O16" s="142"/>
      <c r="P16" s="126"/>
      <c r="Q16" s="142"/>
      <c r="R16" s="126"/>
      <c r="S16" s="142"/>
      <c r="T16" s="126"/>
      <c r="U16" s="142"/>
      <c r="V16" s="126"/>
      <c r="W16" s="142"/>
      <c r="X16" s="126"/>
      <c r="Y16" s="127"/>
      <c r="Z16" s="127"/>
    </row>
    <row r="17" spans="1:26" ht="21.75" customHeight="1" x14ac:dyDescent="0.2">
      <c r="A17" s="160"/>
      <c r="B17" s="46" t="s">
        <v>52</v>
      </c>
      <c r="C17" s="46" t="s">
        <v>51</v>
      </c>
      <c r="D17" s="46" t="s">
        <v>55</v>
      </c>
      <c r="E17" s="161"/>
      <c r="F17" s="46" t="s">
        <v>52</v>
      </c>
      <c r="G17" s="47" t="s">
        <v>51</v>
      </c>
      <c r="H17" s="48" t="s">
        <v>55</v>
      </c>
      <c r="I17" s="177"/>
      <c r="J17" s="119"/>
      <c r="K17" s="119"/>
      <c r="L17" s="41" t="s">
        <v>69</v>
      </c>
      <c r="M17" s="148" t="s">
        <v>92</v>
      </c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ht="23.25" customHeight="1" x14ac:dyDescent="0.2">
      <c r="A18" s="49" t="s">
        <v>7</v>
      </c>
      <c r="B18" s="82">
        <v>47.950400000000002</v>
      </c>
      <c r="C18" s="50"/>
      <c r="D18" s="51"/>
      <c r="E18" s="80"/>
      <c r="F18" s="82">
        <v>30.332699999999999</v>
      </c>
      <c r="G18" s="52"/>
      <c r="H18" s="51"/>
      <c r="I18" s="53"/>
      <c r="J18" s="39"/>
      <c r="K18" s="80">
        <v>6.4</v>
      </c>
      <c r="L18" s="54"/>
      <c r="M18" s="141" t="s">
        <v>79</v>
      </c>
      <c r="N18" s="135" t="s">
        <v>98</v>
      </c>
      <c r="O18" s="135"/>
      <c r="P18" s="135"/>
      <c r="Q18" s="135" t="s">
        <v>107</v>
      </c>
      <c r="R18" s="135"/>
      <c r="S18" s="135"/>
      <c r="T18" s="135" t="s">
        <v>93</v>
      </c>
      <c r="U18" s="135"/>
      <c r="V18" s="135"/>
      <c r="W18" s="137" t="s">
        <v>91</v>
      </c>
      <c r="X18" s="149"/>
      <c r="Y18" s="149"/>
      <c r="Z18" s="149"/>
    </row>
    <row r="19" spans="1:26" ht="23.25" customHeight="1" x14ac:dyDescent="0.2">
      <c r="A19" s="49" t="s">
        <v>8</v>
      </c>
      <c r="B19" s="82">
        <v>47.950400000000002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</v>
      </c>
      <c r="D19" s="51">
        <f t="shared" ref="D19:D42" si="1">IF(C19="","",C19*$D$15)</f>
        <v>0</v>
      </c>
      <c r="E19" s="80"/>
      <c r="F19" s="82">
        <v>30.332699999999999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0</v>
      </c>
      <c r="H19" s="51">
        <f t="shared" ref="H19:H42" si="3">IF(G19="","",G19*$H$15)</f>
        <v>0</v>
      </c>
      <c r="I19" s="53">
        <f t="shared" ref="I19:I42" si="4">IF(H19="","",IF(D19="","",IF(AND(H19=0,D19=0),0,H19/D19)))</f>
        <v>0</v>
      </c>
      <c r="J19" s="39"/>
      <c r="K19" s="80">
        <v>6.4</v>
      </c>
      <c r="L19" s="54"/>
      <c r="M19" s="132"/>
      <c r="N19" s="136"/>
      <c r="O19" s="136"/>
      <c r="P19" s="136"/>
      <c r="Q19" s="136" t="s">
        <v>108</v>
      </c>
      <c r="R19" s="136"/>
      <c r="S19" s="136"/>
      <c r="T19" s="136"/>
      <c r="U19" s="136"/>
      <c r="V19" s="136"/>
      <c r="W19" s="138"/>
      <c r="X19" s="128"/>
      <c r="Y19" s="128"/>
      <c r="Z19" s="128"/>
    </row>
    <row r="20" spans="1:26" ht="23.25" customHeight="1" x14ac:dyDescent="0.2">
      <c r="A20" s="49" t="s">
        <v>9</v>
      </c>
      <c r="B20" s="82">
        <v>47.950400000000002</v>
      </c>
      <c r="C20" s="50">
        <f t="shared" si="0"/>
        <v>0</v>
      </c>
      <c r="D20" s="51">
        <f t="shared" si="1"/>
        <v>0</v>
      </c>
      <c r="E20" s="80"/>
      <c r="F20" s="82">
        <v>30.332699999999999</v>
      </c>
      <c r="G20" s="52">
        <f t="shared" si="2"/>
        <v>0</v>
      </c>
      <c r="H20" s="51">
        <f t="shared" si="3"/>
        <v>0</v>
      </c>
      <c r="I20" s="53">
        <f t="shared" si="4"/>
        <v>0</v>
      </c>
      <c r="J20" s="39"/>
      <c r="K20" s="80">
        <v>6.4</v>
      </c>
      <c r="L20" s="54"/>
      <c r="M20" s="132" t="s">
        <v>80</v>
      </c>
      <c r="N20" s="136" t="s">
        <v>99</v>
      </c>
      <c r="O20" s="136"/>
      <c r="P20" s="136"/>
      <c r="Q20" s="136" t="s">
        <v>189</v>
      </c>
      <c r="R20" s="136"/>
      <c r="S20" s="136"/>
      <c r="T20" s="136" t="s">
        <v>94</v>
      </c>
      <c r="U20" s="136"/>
      <c r="V20" s="136"/>
      <c r="W20" s="138"/>
      <c r="X20" s="128"/>
      <c r="Y20" s="128"/>
      <c r="Z20" s="128"/>
    </row>
    <row r="21" spans="1:26" ht="23.25" customHeight="1" x14ac:dyDescent="0.2">
      <c r="A21" s="49" t="s">
        <v>10</v>
      </c>
      <c r="B21" s="82">
        <v>47.950400000000002</v>
      </c>
      <c r="C21" s="50">
        <f t="shared" si="0"/>
        <v>0</v>
      </c>
      <c r="D21" s="51">
        <f t="shared" si="1"/>
        <v>0</v>
      </c>
      <c r="E21" s="80"/>
      <c r="F21" s="82">
        <v>30.332699999999999</v>
      </c>
      <c r="G21" s="52">
        <f t="shared" si="2"/>
        <v>0</v>
      </c>
      <c r="H21" s="51">
        <f t="shared" si="3"/>
        <v>0</v>
      </c>
      <c r="I21" s="53">
        <f t="shared" si="4"/>
        <v>0</v>
      </c>
      <c r="J21" s="39"/>
      <c r="K21" s="80">
        <v>6.4</v>
      </c>
      <c r="L21" s="54"/>
      <c r="M21" s="133"/>
      <c r="N21" s="139"/>
      <c r="O21" s="139"/>
      <c r="P21" s="139"/>
      <c r="Q21" s="139"/>
      <c r="R21" s="139"/>
      <c r="S21" s="139"/>
      <c r="T21" s="139"/>
      <c r="U21" s="139"/>
      <c r="V21" s="139"/>
      <c r="W21" s="140"/>
      <c r="X21" s="148"/>
      <c r="Y21" s="148"/>
      <c r="Z21" s="148"/>
    </row>
    <row r="22" spans="1:26" ht="23.25" customHeight="1" x14ac:dyDescent="0.2">
      <c r="A22" s="49" t="s">
        <v>11</v>
      </c>
      <c r="B22" s="82">
        <v>47.950400000000002</v>
      </c>
      <c r="C22" s="50">
        <f t="shared" si="0"/>
        <v>0</v>
      </c>
      <c r="D22" s="51">
        <f t="shared" si="1"/>
        <v>0</v>
      </c>
      <c r="E22" s="80"/>
      <c r="F22" s="82">
        <v>30.332699999999999</v>
      </c>
      <c r="G22" s="52">
        <f t="shared" si="2"/>
        <v>0</v>
      </c>
      <c r="H22" s="51">
        <f t="shared" si="3"/>
        <v>0</v>
      </c>
      <c r="I22" s="53">
        <f t="shared" si="4"/>
        <v>0</v>
      </c>
      <c r="J22" s="39"/>
      <c r="K22" s="80">
        <v>6.4</v>
      </c>
      <c r="L22" s="54"/>
      <c r="M22" s="9"/>
      <c r="N22" s="143"/>
      <c r="O22" s="143"/>
      <c r="P22" s="143"/>
      <c r="Q22" s="143"/>
      <c r="R22" s="143"/>
      <c r="S22" s="143"/>
      <c r="T22" s="143"/>
      <c r="U22" s="143"/>
      <c r="V22" s="143"/>
      <c r="W22" s="126"/>
      <c r="X22" s="127"/>
      <c r="Y22" s="127"/>
      <c r="Z22" s="127"/>
    </row>
    <row r="23" spans="1:26" ht="23.25" customHeight="1" x14ac:dyDescent="0.2">
      <c r="A23" s="49" t="s">
        <v>12</v>
      </c>
      <c r="B23" s="82">
        <v>47.950400000000002</v>
      </c>
      <c r="C23" s="50">
        <f t="shared" si="0"/>
        <v>0</v>
      </c>
      <c r="D23" s="51">
        <f t="shared" si="1"/>
        <v>0</v>
      </c>
      <c r="E23" s="80"/>
      <c r="F23" s="82">
        <v>30.332699999999999</v>
      </c>
      <c r="G23" s="52">
        <f t="shared" si="2"/>
        <v>0</v>
      </c>
      <c r="H23" s="51">
        <f t="shared" si="3"/>
        <v>0</v>
      </c>
      <c r="I23" s="53">
        <f t="shared" si="4"/>
        <v>0</v>
      </c>
      <c r="J23" s="39"/>
      <c r="K23" s="80">
        <v>6.4</v>
      </c>
      <c r="L23" s="54"/>
      <c r="M23" s="9"/>
      <c r="N23" s="143"/>
      <c r="O23" s="143"/>
      <c r="P23" s="143"/>
      <c r="Q23" s="143"/>
      <c r="R23" s="143"/>
      <c r="S23" s="143"/>
      <c r="T23" s="143"/>
      <c r="U23" s="143"/>
      <c r="V23" s="143"/>
      <c r="W23" s="126"/>
      <c r="X23" s="127"/>
      <c r="Y23" s="127"/>
      <c r="Z23" s="127"/>
    </row>
    <row r="24" spans="1:26" ht="23.25" customHeight="1" x14ac:dyDescent="0.2">
      <c r="A24" s="49" t="s">
        <v>13</v>
      </c>
      <c r="B24" s="82">
        <v>47.950400000000002</v>
      </c>
      <c r="C24" s="50">
        <f t="shared" si="0"/>
        <v>0</v>
      </c>
      <c r="D24" s="51">
        <f t="shared" si="1"/>
        <v>0</v>
      </c>
      <c r="E24" s="80"/>
      <c r="F24" s="82">
        <v>30.332699999999999</v>
      </c>
      <c r="G24" s="52">
        <f t="shared" si="2"/>
        <v>0</v>
      </c>
      <c r="H24" s="51">
        <f t="shared" si="3"/>
        <v>0</v>
      </c>
      <c r="I24" s="53">
        <f t="shared" si="4"/>
        <v>0</v>
      </c>
      <c r="J24" s="39"/>
      <c r="K24" s="80">
        <v>6.4</v>
      </c>
      <c r="L24" s="54"/>
      <c r="M24" s="9"/>
      <c r="N24" s="143"/>
      <c r="O24" s="143"/>
      <c r="P24" s="143"/>
      <c r="Q24" s="143"/>
      <c r="R24" s="143"/>
      <c r="S24" s="143"/>
      <c r="T24" s="143"/>
      <c r="U24" s="143"/>
      <c r="V24" s="143"/>
      <c r="W24" s="126"/>
      <c r="X24" s="127"/>
      <c r="Y24" s="127"/>
      <c r="Z24" s="127"/>
    </row>
    <row r="25" spans="1:26" ht="23.25" customHeight="1" x14ac:dyDescent="0.2">
      <c r="A25" s="49" t="s">
        <v>14</v>
      </c>
      <c r="B25" s="82">
        <v>47.950400000000002</v>
      </c>
      <c r="C25" s="50">
        <f t="shared" si="0"/>
        <v>0</v>
      </c>
      <c r="D25" s="51">
        <f t="shared" si="1"/>
        <v>0</v>
      </c>
      <c r="E25" s="80"/>
      <c r="F25" s="82">
        <v>30.332699999999999</v>
      </c>
      <c r="G25" s="52">
        <f t="shared" si="2"/>
        <v>0</v>
      </c>
      <c r="H25" s="51">
        <f t="shared" si="3"/>
        <v>0</v>
      </c>
      <c r="I25" s="53">
        <f t="shared" si="4"/>
        <v>0</v>
      </c>
      <c r="J25" s="39"/>
      <c r="K25" s="80">
        <v>6.4</v>
      </c>
      <c r="L25" s="54"/>
      <c r="M25" s="9"/>
      <c r="N25" s="143"/>
      <c r="O25" s="143"/>
      <c r="P25" s="143"/>
      <c r="Q25" s="143"/>
      <c r="R25" s="143"/>
      <c r="S25" s="143"/>
      <c r="T25" s="143"/>
      <c r="U25" s="143"/>
      <c r="V25" s="143"/>
      <c r="W25" s="126"/>
      <c r="X25" s="127"/>
      <c r="Y25" s="127"/>
      <c r="Z25" s="127"/>
    </row>
    <row r="26" spans="1:26" ht="23.25" customHeight="1" x14ac:dyDescent="0.2">
      <c r="A26" s="49" t="s">
        <v>15</v>
      </c>
      <c r="B26" s="82">
        <v>47.950400000000002</v>
      </c>
      <c r="C26" s="50">
        <f t="shared" si="0"/>
        <v>0</v>
      </c>
      <c r="D26" s="51">
        <f t="shared" si="1"/>
        <v>0</v>
      </c>
      <c r="E26" s="80"/>
      <c r="F26" s="82">
        <v>30.332699999999999</v>
      </c>
      <c r="G26" s="52">
        <f t="shared" si="2"/>
        <v>0</v>
      </c>
      <c r="H26" s="51">
        <f t="shared" si="3"/>
        <v>0</v>
      </c>
      <c r="I26" s="53">
        <f t="shared" si="4"/>
        <v>0</v>
      </c>
      <c r="J26" s="39"/>
      <c r="K26" s="80">
        <v>6.2</v>
      </c>
      <c r="L26" s="54"/>
      <c r="M26" s="9"/>
      <c r="N26" s="143"/>
      <c r="O26" s="143"/>
      <c r="P26" s="143"/>
      <c r="Q26" s="143"/>
      <c r="R26" s="143"/>
      <c r="S26" s="143"/>
      <c r="T26" s="143"/>
      <c r="U26" s="143"/>
      <c r="V26" s="143"/>
      <c r="W26" s="126"/>
      <c r="X26" s="127"/>
      <c r="Y26" s="127"/>
      <c r="Z26" s="127"/>
    </row>
    <row r="27" spans="1:26" ht="23.25" customHeight="1" x14ac:dyDescent="0.2">
      <c r="A27" s="49" t="s">
        <v>16</v>
      </c>
      <c r="B27" s="82">
        <v>47.950499999999998</v>
      </c>
      <c r="C27" s="50">
        <f t="shared" si="0"/>
        <v>9.9999999996214228E-5</v>
      </c>
      <c r="D27" s="51">
        <f t="shared" si="1"/>
        <v>1.1999999999545707</v>
      </c>
      <c r="E27" s="80"/>
      <c r="F27" s="82">
        <v>30.332699999999999</v>
      </c>
      <c r="G27" s="52">
        <f t="shared" si="2"/>
        <v>0</v>
      </c>
      <c r="H27" s="51">
        <f t="shared" si="3"/>
        <v>0</v>
      </c>
      <c r="I27" s="53">
        <f t="shared" si="4"/>
        <v>0</v>
      </c>
      <c r="J27" s="39"/>
      <c r="K27" s="80">
        <v>6.2</v>
      </c>
      <c r="L27" s="54"/>
      <c r="M27" s="9"/>
      <c r="N27" s="143"/>
      <c r="O27" s="143"/>
      <c r="P27" s="143"/>
      <c r="Q27" s="143"/>
      <c r="R27" s="143"/>
      <c r="S27" s="143"/>
      <c r="T27" s="143"/>
      <c r="U27" s="143"/>
      <c r="V27" s="143"/>
      <c r="W27" s="126"/>
      <c r="X27" s="127"/>
      <c r="Y27" s="127"/>
      <c r="Z27" s="127"/>
    </row>
    <row r="28" spans="1:26" ht="23.25" customHeight="1" x14ac:dyDescent="0.2">
      <c r="A28" s="49" t="s">
        <v>17</v>
      </c>
      <c r="B28" s="82">
        <v>47.950499999999998</v>
      </c>
      <c r="C28" s="50">
        <f t="shared" si="0"/>
        <v>0</v>
      </c>
      <c r="D28" s="51">
        <f t="shared" si="1"/>
        <v>0</v>
      </c>
      <c r="E28" s="80"/>
      <c r="F28" s="82">
        <v>30.332699999999999</v>
      </c>
      <c r="G28" s="52">
        <f t="shared" si="2"/>
        <v>0</v>
      </c>
      <c r="H28" s="51">
        <f t="shared" si="3"/>
        <v>0</v>
      </c>
      <c r="I28" s="53">
        <f t="shared" si="4"/>
        <v>0</v>
      </c>
      <c r="J28" s="39"/>
      <c r="K28" s="80">
        <v>6.2</v>
      </c>
      <c r="L28" s="54"/>
      <c r="M28" s="9"/>
      <c r="N28" s="143"/>
      <c r="O28" s="143"/>
      <c r="P28" s="143"/>
      <c r="Q28" s="143"/>
      <c r="R28" s="143"/>
      <c r="S28" s="143"/>
      <c r="T28" s="143"/>
      <c r="U28" s="143"/>
      <c r="V28" s="143"/>
      <c r="W28" s="126"/>
      <c r="X28" s="127"/>
      <c r="Y28" s="127"/>
      <c r="Z28" s="127"/>
    </row>
    <row r="29" spans="1:26" ht="23.25" customHeight="1" x14ac:dyDescent="0.2">
      <c r="A29" s="49" t="s">
        <v>18</v>
      </c>
      <c r="B29" s="82">
        <v>47.950499999999998</v>
      </c>
      <c r="C29" s="50">
        <f t="shared" si="0"/>
        <v>0</v>
      </c>
      <c r="D29" s="51">
        <f t="shared" si="1"/>
        <v>0</v>
      </c>
      <c r="E29" s="80"/>
      <c r="F29" s="82">
        <v>30.332699999999999</v>
      </c>
      <c r="G29" s="52">
        <f t="shared" si="2"/>
        <v>0</v>
      </c>
      <c r="H29" s="51">
        <f t="shared" si="3"/>
        <v>0</v>
      </c>
      <c r="I29" s="53">
        <f t="shared" si="4"/>
        <v>0</v>
      </c>
      <c r="J29" s="39"/>
      <c r="K29" s="80">
        <v>6.2</v>
      </c>
      <c r="L29" s="54"/>
      <c r="M29" s="134" t="s">
        <v>95</v>
      </c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26" ht="23.25" customHeight="1" x14ac:dyDescent="0.2">
      <c r="A30" s="49" t="s">
        <v>19</v>
      </c>
      <c r="B30" s="82">
        <v>47.950499999999998</v>
      </c>
      <c r="C30" s="50">
        <f t="shared" si="0"/>
        <v>0</v>
      </c>
      <c r="D30" s="51">
        <f t="shared" si="1"/>
        <v>0</v>
      </c>
      <c r="E30" s="80"/>
      <c r="F30" s="82">
        <v>30.332699999999999</v>
      </c>
      <c r="G30" s="52">
        <f t="shared" si="2"/>
        <v>0</v>
      </c>
      <c r="H30" s="51">
        <f t="shared" si="3"/>
        <v>0</v>
      </c>
      <c r="I30" s="53">
        <f t="shared" si="4"/>
        <v>0</v>
      </c>
      <c r="J30" s="39"/>
      <c r="K30" s="80">
        <v>6.2</v>
      </c>
      <c r="L30" s="54"/>
      <c r="M30" s="128" t="s">
        <v>97</v>
      </c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23.25" customHeight="1" x14ac:dyDescent="0.2">
      <c r="A31" s="49" t="s">
        <v>20</v>
      </c>
      <c r="B31" s="82">
        <v>47.950499999999998</v>
      </c>
      <c r="C31" s="50">
        <f t="shared" si="0"/>
        <v>0</v>
      </c>
      <c r="D31" s="51">
        <f t="shared" si="1"/>
        <v>0</v>
      </c>
      <c r="E31" s="80"/>
      <c r="F31" s="82">
        <v>30.332699999999999</v>
      </c>
      <c r="G31" s="52">
        <f t="shared" si="2"/>
        <v>0</v>
      </c>
      <c r="H31" s="51">
        <f t="shared" si="3"/>
        <v>0</v>
      </c>
      <c r="I31" s="53">
        <f t="shared" si="4"/>
        <v>0</v>
      </c>
      <c r="J31" s="39"/>
      <c r="K31" s="80">
        <v>6.2</v>
      </c>
      <c r="L31" s="54"/>
      <c r="M31" s="141" t="s">
        <v>79</v>
      </c>
      <c r="N31" s="135" t="s">
        <v>98</v>
      </c>
      <c r="O31" s="135"/>
      <c r="P31" s="135" t="s">
        <v>100</v>
      </c>
      <c r="Q31" s="135"/>
      <c r="R31" s="135" t="s">
        <v>93</v>
      </c>
      <c r="S31" s="135"/>
      <c r="T31" s="135" t="s">
        <v>103</v>
      </c>
      <c r="U31" s="135"/>
      <c r="V31" s="135" t="s">
        <v>187</v>
      </c>
      <c r="W31" s="135"/>
      <c r="X31" s="135"/>
      <c r="Y31" s="135" t="s">
        <v>91</v>
      </c>
      <c r="Z31" s="137"/>
    </row>
    <row r="32" spans="1:26" ht="23.25" customHeight="1" x14ac:dyDescent="0.2">
      <c r="A32" s="49" t="s">
        <v>21</v>
      </c>
      <c r="B32" s="82">
        <v>47.950499999999998</v>
      </c>
      <c r="C32" s="50">
        <f t="shared" si="0"/>
        <v>0</v>
      </c>
      <c r="D32" s="51">
        <f t="shared" si="1"/>
        <v>0</v>
      </c>
      <c r="E32" s="80"/>
      <c r="F32" s="82">
        <v>30.332699999999999</v>
      </c>
      <c r="G32" s="52">
        <f t="shared" si="2"/>
        <v>0</v>
      </c>
      <c r="H32" s="51">
        <f t="shared" si="3"/>
        <v>0</v>
      </c>
      <c r="I32" s="53">
        <f t="shared" si="4"/>
        <v>0</v>
      </c>
      <c r="J32" s="39"/>
      <c r="K32" s="80">
        <v>6.2</v>
      </c>
      <c r="L32" s="54"/>
      <c r="M32" s="132"/>
      <c r="N32" s="136"/>
      <c r="O32" s="136"/>
      <c r="P32" s="136" t="s">
        <v>83</v>
      </c>
      <c r="Q32" s="136"/>
      <c r="R32" s="136" t="s">
        <v>102</v>
      </c>
      <c r="S32" s="136"/>
      <c r="T32" s="136" t="s">
        <v>104</v>
      </c>
      <c r="U32" s="136"/>
      <c r="V32" s="136" t="s">
        <v>105</v>
      </c>
      <c r="W32" s="136"/>
      <c r="X32" s="136"/>
      <c r="Y32" s="136"/>
      <c r="Z32" s="138"/>
    </row>
    <row r="33" spans="1:26" ht="23.25" customHeight="1" x14ac:dyDescent="0.2">
      <c r="A33" s="49" t="s">
        <v>22</v>
      </c>
      <c r="B33" s="82">
        <v>47.950499999999998</v>
      </c>
      <c r="C33" s="50">
        <f t="shared" si="0"/>
        <v>0</v>
      </c>
      <c r="D33" s="51">
        <f t="shared" si="1"/>
        <v>0</v>
      </c>
      <c r="E33" s="80"/>
      <c r="F33" s="82">
        <v>30.332699999999999</v>
      </c>
      <c r="G33" s="52">
        <f t="shared" si="2"/>
        <v>0</v>
      </c>
      <c r="H33" s="51">
        <f t="shared" si="3"/>
        <v>0</v>
      </c>
      <c r="I33" s="53">
        <f t="shared" si="4"/>
        <v>0</v>
      </c>
      <c r="J33" s="39"/>
      <c r="K33" s="80">
        <v>6.2</v>
      </c>
      <c r="L33" s="54"/>
      <c r="M33" s="132" t="s">
        <v>80</v>
      </c>
      <c r="N33" s="136" t="s">
        <v>99</v>
      </c>
      <c r="O33" s="136"/>
      <c r="P33" s="136" t="s">
        <v>101</v>
      </c>
      <c r="Q33" s="136"/>
      <c r="R33" s="136" t="s">
        <v>69</v>
      </c>
      <c r="S33" s="136"/>
      <c r="T33" s="136" t="s">
        <v>69</v>
      </c>
      <c r="U33" s="136"/>
      <c r="V33" s="136" t="s">
        <v>106</v>
      </c>
      <c r="W33" s="136"/>
      <c r="X33" s="136"/>
      <c r="Y33" s="136"/>
      <c r="Z33" s="138"/>
    </row>
    <row r="34" spans="1:26" ht="23.25" customHeight="1" x14ac:dyDescent="0.2">
      <c r="A34" s="49" t="s">
        <v>23</v>
      </c>
      <c r="B34" s="82">
        <v>47.950499999999998</v>
      </c>
      <c r="C34" s="50">
        <f t="shared" si="0"/>
        <v>0</v>
      </c>
      <c r="D34" s="51">
        <f t="shared" si="1"/>
        <v>0</v>
      </c>
      <c r="E34" s="80"/>
      <c r="F34" s="82">
        <v>30.332699999999999</v>
      </c>
      <c r="G34" s="52">
        <f t="shared" si="2"/>
        <v>0</v>
      </c>
      <c r="H34" s="51">
        <f t="shared" si="3"/>
        <v>0</v>
      </c>
      <c r="I34" s="53">
        <f t="shared" si="4"/>
        <v>0</v>
      </c>
      <c r="J34" s="39"/>
      <c r="K34" s="80">
        <v>6.2</v>
      </c>
      <c r="L34" s="54"/>
      <c r="M34" s="133"/>
      <c r="N34" s="139"/>
      <c r="O34" s="139"/>
      <c r="P34" s="139"/>
      <c r="Q34" s="139"/>
      <c r="R34" s="140"/>
      <c r="S34" s="133"/>
      <c r="T34" s="140"/>
      <c r="U34" s="133"/>
      <c r="V34" s="140"/>
      <c r="W34" s="148"/>
      <c r="X34" s="133"/>
      <c r="Y34" s="139"/>
      <c r="Z34" s="140"/>
    </row>
    <row r="35" spans="1:26" ht="23.25" customHeight="1" x14ac:dyDescent="0.2">
      <c r="A35" s="49" t="s">
        <v>24</v>
      </c>
      <c r="B35" s="82">
        <v>47.950499999999998</v>
      </c>
      <c r="C35" s="50">
        <f t="shared" si="0"/>
        <v>0</v>
      </c>
      <c r="D35" s="51">
        <f t="shared" si="1"/>
        <v>0</v>
      </c>
      <c r="E35" s="80"/>
      <c r="F35" s="82">
        <v>30.332699999999999</v>
      </c>
      <c r="G35" s="52">
        <f t="shared" si="2"/>
        <v>0</v>
      </c>
      <c r="H35" s="51">
        <f t="shared" si="3"/>
        <v>0</v>
      </c>
      <c r="I35" s="53">
        <f t="shared" si="4"/>
        <v>0</v>
      </c>
      <c r="J35" s="39"/>
      <c r="K35" s="80">
        <v>6.2</v>
      </c>
      <c r="L35" s="54"/>
      <c r="M35" s="9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26"/>
    </row>
    <row r="36" spans="1:26" ht="23.25" customHeight="1" x14ac:dyDescent="0.2">
      <c r="A36" s="49" t="s">
        <v>25</v>
      </c>
      <c r="B36" s="82">
        <v>47.950499999999998</v>
      </c>
      <c r="C36" s="50">
        <f t="shared" si="0"/>
        <v>0</v>
      </c>
      <c r="D36" s="51">
        <f t="shared" si="1"/>
        <v>0</v>
      </c>
      <c r="E36" s="80"/>
      <c r="F36" s="82">
        <v>30.332699999999999</v>
      </c>
      <c r="G36" s="52">
        <f t="shared" si="2"/>
        <v>0</v>
      </c>
      <c r="H36" s="51">
        <f t="shared" si="3"/>
        <v>0</v>
      </c>
      <c r="I36" s="53">
        <f t="shared" si="4"/>
        <v>0</v>
      </c>
      <c r="J36" s="39"/>
      <c r="K36" s="80">
        <v>6.3</v>
      </c>
      <c r="L36" s="54"/>
      <c r="M36" s="9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26"/>
    </row>
    <row r="37" spans="1:26" ht="23.25" customHeight="1" x14ac:dyDescent="0.2">
      <c r="A37" s="49" t="s">
        <v>26</v>
      </c>
      <c r="B37" s="82">
        <v>47.950499999999998</v>
      </c>
      <c r="C37" s="50">
        <f t="shared" si="0"/>
        <v>0</v>
      </c>
      <c r="D37" s="51">
        <f t="shared" si="1"/>
        <v>0</v>
      </c>
      <c r="E37" s="80"/>
      <c r="F37" s="82">
        <v>30.332699999999999</v>
      </c>
      <c r="G37" s="52">
        <f t="shared" si="2"/>
        <v>0</v>
      </c>
      <c r="H37" s="51">
        <f t="shared" si="3"/>
        <v>0</v>
      </c>
      <c r="I37" s="53">
        <f t="shared" si="4"/>
        <v>0</v>
      </c>
      <c r="J37" s="39"/>
      <c r="K37" s="80">
        <v>6.3</v>
      </c>
      <c r="L37" s="54"/>
      <c r="M37" s="9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26"/>
    </row>
    <row r="38" spans="1:26" ht="23.25" customHeight="1" x14ac:dyDescent="0.2">
      <c r="A38" s="49" t="s">
        <v>27</v>
      </c>
      <c r="B38" s="82">
        <v>47.950499999999998</v>
      </c>
      <c r="C38" s="50">
        <f t="shared" si="0"/>
        <v>0</v>
      </c>
      <c r="D38" s="51">
        <f t="shared" si="1"/>
        <v>0</v>
      </c>
      <c r="E38" s="80"/>
      <c r="F38" s="82">
        <v>30.332699999999999</v>
      </c>
      <c r="G38" s="52">
        <f t="shared" si="2"/>
        <v>0</v>
      </c>
      <c r="H38" s="51">
        <f t="shared" si="3"/>
        <v>0</v>
      </c>
      <c r="I38" s="53">
        <f t="shared" si="4"/>
        <v>0</v>
      </c>
      <c r="J38" s="39"/>
      <c r="K38" s="80">
        <v>6.3</v>
      </c>
      <c r="L38" s="54"/>
      <c r="M38" s="9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26"/>
    </row>
    <row r="39" spans="1:26" ht="23.25" customHeight="1" x14ac:dyDescent="0.2">
      <c r="A39" s="49" t="s">
        <v>28</v>
      </c>
      <c r="B39" s="82">
        <v>47.950499999999998</v>
      </c>
      <c r="C39" s="50">
        <f t="shared" si="0"/>
        <v>0</v>
      </c>
      <c r="D39" s="51">
        <f t="shared" si="1"/>
        <v>0</v>
      </c>
      <c r="E39" s="80"/>
      <c r="F39" s="82">
        <v>30.332699999999999</v>
      </c>
      <c r="G39" s="52">
        <f t="shared" si="2"/>
        <v>0</v>
      </c>
      <c r="H39" s="51">
        <f t="shared" si="3"/>
        <v>0</v>
      </c>
      <c r="I39" s="53">
        <f t="shared" si="4"/>
        <v>0</v>
      </c>
      <c r="J39" s="39"/>
      <c r="K39" s="80">
        <v>6.3</v>
      </c>
      <c r="L39" s="54"/>
      <c r="M39" s="9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26"/>
    </row>
    <row r="40" spans="1:26" ht="23.25" customHeight="1" x14ac:dyDescent="0.2">
      <c r="A40" s="49" t="s">
        <v>29</v>
      </c>
      <c r="B40" s="82">
        <v>47.950499999999998</v>
      </c>
      <c r="C40" s="50">
        <f t="shared" si="0"/>
        <v>0</v>
      </c>
      <c r="D40" s="51">
        <f t="shared" si="1"/>
        <v>0</v>
      </c>
      <c r="E40" s="80"/>
      <c r="F40" s="82">
        <v>30.332699999999999</v>
      </c>
      <c r="G40" s="52">
        <f t="shared" si="2"/>
        <v>0</v>
      </c>
      <c r="H40" s="51">
        <f t="shared" si="3"/>
        <v>0</v>
      </c>
      <c r="I40" s="53">
        <f t="shared" si="4"/>
        <v>0</v>
      </c>
      <c r="J40" s="39"/>
      <c r="K40" s="80">
        <v>6.3</v>
      </c>
      <c r="L40" s="54"/>
      <c r="M40" s="128" t="s">
        <v>109</v>
      </c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</row>
    <row r="41" spans="1:26" ht="23.25" customHeight="1" x14ac:dyDescent="0.2">
      <c r="A41" s="49" t="s">
        <v>30</v>
      </c>
      <c r="B41" s="82">
        <v>47.950499999999998</v>
      </c>
      <c r="C41" s="50">
        <f t="shared" si="0"/>
        <v>0</v>
      </c>
      <c r="D41" s="51">
        <f t="shared" si="1"/>
        <v>0</v>
      </c>
      <c r="E41" s="80"/>
      <c r="F41" s="82">
        <v>30.332699999999999</v>
      </c>
      <c r="G41" s="52">
        <f t="shared" si="2"/>
        <v>0</v>
      </c>
      <c r="H41" s="51">
        <f t="shared" si="3"/>
        <v>0</v>
      </c>
      <c r="I41" s="53">
        <f t="shared" si="4"/>
        <v>0</v>
      </c>
      <c r="J41" s="39"/>
      <c r="K41" s="80">
        <v>6.3</v>
      </c>
      <c r="L41" s="54"/>
      <c r="M41" s="141" t="s">
        <v>79</v>
      </c>
      <c r="N41" s="135" t="s">
        <v>98</v>
      </c>
      <c r="O41" s="135"/>
      <c r="P41" s="135" t="s">
        <v>93</v>
      </c>
      <c r="Q41" s="135"/>
      <c r="R41" s="135"/>
      <c r="S41" s="135" t="s">
        <v>111</v>
      </c>
      <c r="T41" s="135" t="s">
        <v>81</v>
      </c>
      <c r="U41" s="135"/>
      <c r="V41" s="135"/>
      <c r="W41" s="135"/>
      <c r="X41" s="135" t="s">
        <v>93</v>
      </c>
      <c r="Y41" s="135"/>
      <c r="Z41" s="137"/>
    </row>
    <row r="42" spans="1:26" ht="23.25" customHeight="1" x14ac:dyDescent="0.2">
      <c r="A42" s="49" t="s">
        <v>31</v>
      </c>
      <c r="B42" s="82">
        <v>47.950499999999998</v>
      </c>
      <c r="C42" s="50">
        <f t="shared" si="0"/>
        <v>0</v>
      </c>
      <c r="D42" s="51">
        <f t="shared" si="1"/>
        <v>0</v>
      </c>
      <c r="E42" s="80"/>
      <c r="F42" s="82">
        <v>30.332699999999999</v>
      </c>
      <c r="G42" s="52">
        <f t="shared" si="2"/>
        <v>0</v>
      </c>
      <c r="H42" s="51">
        <f t="shared" si="3"/>
        <v>0</v>
      </c>
      <c r="I42" s="53">
        <f t="shared" si="4"/>
        <v>0</v>
      </c>
      <c r="J42" s="39"/>
      <c r="K42" s="80">
        <v>6.3</v>
      </c>
      <c r="L42" s="54"/>
      <c r="M42" s="132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8"/>
    </row>
    <row r="43" spans="1:26" ht="22.5" customHeight="1" x14ac:dyDescent="0.2">
      <c r="A43" s="174" t="s">
        <v>70</v>
      </c>
      <c r="B43" s="174"/>
      <c r="C43" s="174"/>
      <c r="D43" s="51">
        <f>SUM(D18:D42)</f>
        <v>1.1999999999545707</v>
      </c>
      <c r="E43" s="39"/>
      <c r="F43" s="55"/>
      <c r="G43" s="39"/>
      <c r="H43" s="39">
        <f>SUM(H18:H42)</f>
        <v>0</v>
      </c>
      <c r="I43" s="53">
        <f>IF(AND(H43=0,D43=0),0,H43/D43)</f>
        <v>0</v>
      </c>
      <c r="J43" s="39"/>
      <c r="K43" s="39"/>
      <c r="L43" s="54"/>
      <c r="M43" s="132" t="s">
        <v>80</v>
      </c>
      <c r="N43" s="136" t="s">
        <v>99</v>
      </c>
      <c r="O43" s="136"/>
      <c r="P43" s="136" t="s">
        <v>110</v>
      </c>
      <c r="Q43" s="136"/>
      <c r="R43" s="136"/>
      <c r="S43" s="136"/>
      <c r="T43" s="136"/>
      <c r="U43" s="136"/>
      <c r="V43" s="136"/>
      <c r="W43" s="136"/>
      <c r="X43" s="136" t="s">
        <v>110</v>
      </c>
      <c r="Y43" s="136"/>
      <c r="Z43" s="138"/>
    </row>
    <row r="44" spans="1:26" ht="22.5" customHeight="1" x14ac:dyDescent="0.2">
      <c r="A44" s="178" t="s">
        <v>71</v>
      </c>
      <c r="B44" s="178"/>
      <c r="C44" s="178"/>
      <c r="D44" s="39"/>
      <c r="E44" s="39"/>
      <c r="F44" s="55"/>
      <c r="G44" s="39"/>
      <c r="H44" s="39"/>
      <c r="I44" s="39"/>
      <c r="J44" s="39"/>
      <c r="K44" s="39"/>
      <c r="L44" s="54"/>
      <c r="M44" s="133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</row>
    <row r="45" spans="1:26" ht="22.5" customHeight="1" x14ac:dyDescent="0.2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126"/>
      <c r="O45" s="142"/>
      <c r="P45" s="126"/>
      <c r="Q45" s="127"/>
      <c r="R45" s="142"/>
      <c r="S45" s="7"/>
      <c r="T45" s="126"/>
      <c r="U45" s="127"/>
      <c r="V45" s="127"/>
      <c r="W45" s="142"/>
      <c r="X45" s="126"/>
      <c r="Y45" s="127"/>
      <c r="Z45" s="127"/>
    </row>
    <row r="46" spans="1:26" ht="22.5" customHeight="1" x14ac:dyDescent="0.2">
      <c r="A46" s="169" t="s">
        <v>72</v>
      </c>
      <c r="B46" s="169"/>
      <c r="C46" s="169"/>
      <c r="D46" s="169"/>
      <c r="E46" s="169"/>
      <c r="F46" s="169"/>
      <c r="G46" s="168" t="s">
        <v>73</v>
      </c>
      <c r="H46" s="168"/>
      <c r="I46" s="168"/>
      <c r="J46" s="168"/>
      <c r="K46" s="168"/>
      <c r="L46" s="168"/>
      <c r="M46" s="9"/>
      <c r="N46" s="126"/>
      <c r="O46" s="142"/>
      <c r="P46" s="126"/>
      <c r="Q46" s="127"/>
      <c r="R46" s="142"/>
      <c r="S46" s="7"/>
      <c r="T46" s="126"/>
      <c r="U46" s="127"/>
      <c r="V46" s="127"/>
      <c r="W46" s="142"/>
      <c r="X46" s="126"/>
      <c r="Y46" s="127"/>
      <c r="Z46" s="127"/>
    </row>
    <row r="47" spans="1:26" ht="22.5" customHeight="1" x14ac:dyDescent="0.2">
      <c r="A47" s="85" t="s">
        <v>386</v>
      </c>
      <c r="B47" s="85"/>
      <c r="C47" s="85"/>
      <c r="D47" s="169" t="s">
        <v>74</v>
      </c>
      <c r="E47" s="169"/>
      <c r="F47" s="169"/>
      <c r="G47" s="57"/>
      <c r="H47" s="57"/>
      <c r="I47" s="57"/>
      <c r="J47" s="57"/>
      <c r="K47" s="57"/>
      <c r="L47" s="57"/>
      <c r="M47" s="9"/>
      <c r="N47" s="126"/>
      <c r="O47" s="142"/>
      <c r="P47" s="126"/>
      <c r="Q47" s="127"/>
      <c r="R47" s="142"/>
      <c r="S47" s="7"/>
      <c r="T47" s="126"/>
      <c r="U47" s="127"/>
      <c r="V47" s="127"/>
      <c r="W47" s="142"/>
      <c r="X47" s="126"/>
      <c r="Y47" s="127"/>
      <c r="Z47" s="127"/>
    </row>
    <row r="48" spans="1:26" ht="22.5" customHeight="1" x14ac:dyDescent="0.2">
      <c r="A48" s="89" t="s">
        <v>75</v>
      </c>
      <c r="B48" s="89"/>
      <c r="C48" s="89"/>
      <c r="D48" s="89" t="s">
        <v>76</v>
      </c>
      <c r="E48" s="89"/>
      <c r="F48" s="89"/>
      <c r="G48" s="56"/>
      <c r="H48" s="56"/>
      <c r="I48" s="56"/>
      <c r="J48" s="56"/>
      <c r="K48" s="56"/>
      <c r="L48" s="56"/>
    </row>
    <row r="49" spans="1:23" ht="22.5" customHeight="1" x14ac:dyDescent="0.2">
      <c r="A49" s="85" t="s">
        <v>385</v>
      </c>
      <c r="B49" s="85"/>
      <c r="C49" s="85"/>
      <c r="D49" s="169" t="s">
        <v>74</v>
      </c>
      <c r="E49" s="169"/>
      <c r="F49" s="169"/>
      <c r="G49" s="56"/>
      <c r="H49" s="169" t="s">
        <v>191</v>
      </c>
      <c r="I49" s="169"/>
      <c r="J49" s="169"/>
      <c r="K49" s="169" t="s">
        <v>77</v>
      </c>
      <c r="L49" s="169"/>
      <c r="N49" s="91" t="s">
        <v>150</v>
      </c>
      <c r="O49" s="91"/>
      <c r="P49" s="91"/>
      <c r="Q49" s="90" t="s">
        <v>382</v>
      </c>
      <c r="R49" s="90"/>
      <c r="S49" s="90"/>
      <c r="T49" s="90"/>
      <c r="U49" s="90"/>
      <c r="V49" s="90"/>
      <c r="W49" s="1"/>
    </row>
    <row r="50" spans="1:23" ht="22.5" customHeight="1" x14ac:dyDescent="0.2">
      <c r="A50" s="89" t="s">
        <v>75</v>
      </c>
      <c r="B50" s="89"/>
      <c r="C50" s="89"/>
      <c r="D50" s="89" t="s">
        <v>76</v>
      </c>
      <c r="E50" s="89"/>
      <c r="F50" s="89"/>
      <c r="G50" s="59"/>
      <c r="H50" s="89" t="s">
        <v>75</v>
      </c>
      <c r="I50" s="89"/>
      <c r="J50" s="89"/>
      <c r="K50" s="89" t="s">
        <v>76</v>
      </c>
      <c r="L50" s="89"/>
      <c r="S50" s="86" t="s">
        <v>76</v>
      </c>
      <c r="T50" s="86"/>
    </row>
    <row r="51" spans="1:23" ht="20.100000000000001" customHeight="1" x14ac:dyDescent="0.2">
      <c r="A51" s="85" t="s">
        <v>381</v>
      </c>
      <c r="B51" s="85"/>
      <c r="C51" s="85"/>
      <c r="D51" s="169" t="s">
        <v>74</v>
      </c>
      <c r="E51" s="169"/>
      <c r="F51" s="169"/>
      <c r="G51" s="56"/>
      <c r="H51" s="56"/>
      <c r="I51" s="56"/>
      <c r="J51" s="56"/>
      <c r="K51" s="56"/>
      <c r="L51" s="56"/>
    </row>
    <row r="52" spans="1:23" ht="20.100000000000001" customHeight="1" x14ac:dyDescent="0.2">
      <c r="A52" s="87" t="s">
        <v>75</v>
      </c>
      <c r="B52" s="87"/>
      <c r="C52" s="87"/>
      <c r="D52" s="89" t="s">
        <v>76</v>
      </c>
      <c r="E52" s="89"/>
      <c r="F52" s="89"/>
      <c r="G52" s="60"/>
      <c r="H52" s="60"/>
      <c r="I52" s="56"/>
      <c r="J52" s="56"/>
      <c r="K52" s="56"/>
      <c r="L52" s="56"/>
    </row>
    <row r="53" spans="1:23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</sheetData>
  <mergeCells count="258">
    <mergeCell ref="A10:D10"/>
    <mergeCell ref="E10:G10"/>
    <mergeCell ref="D13:E13"/>
    <mergeCell ref="A46:F46"/>
    <mergeCell ref="A44:C44"/>
    <mergeCell ref="G1:H2"/>
    <mergeCell ref="J16:J17"/>
    <mergeCell ref="K16:K17"/>
    <mergeCell ref="A13:A17"/>
    <mergeCell ref="E16:E17"/>
    <mergeCell ref="B15:C15"/>
    <mergeCell ref="D15:E15"/>
    <mergeCell ref="A43:C43"/>
    <mergeCell ref="N10:O10"/>
    <mergeCell ref="N11:O11"/>
    <mergeCell ref="P7:Q7"/>
    <mergeCell ref="P8:Q8"/>
    <mergeCell ref="P9:Q9"/>
    <mergeCell ref="P10:Q10"/>
    <mergeCell ref="N8:O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X7:Z7"/>
    <mergeCell ref="X8:Z8"/>
    <mergeCell ref="N9:O9"/>
    <mergeCell ref="T7:U7"/>
    <mergeCell ref="N7:O7"/>
    <mergeCell ref="V7:W7"/>
    <mergeCell ref="P11:Q11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N16:O16"/>
    <mergeCell ref="N12:O12"/>
    <mergeCell ref="N13:O13"/>
    <mergeCell ref="I13:I17"/>
    <mergeCell ref="J13:K13"/>
    <mergeCell ref="J14:K14"/>
    <mergeCell ref="J15:K15"/>
    <mergeCell ref="A12:L12"/>
    <mergeCell ref="F13:G13"/>
    <mergeCell ref="B14:C14"/>
    <mergeCell ref="D14:E14"/>
    <mergeCell ref="B13:C13"/>
    <mergeCell ref="F14:G14"/>
    <mergeCell ref="V8:W8"/>
    <mergeCell ref="V9:W9"/>
    <mergeCell ref="V10:W10"/>
    <mergeCell ref="R7:S7"/>
    <mergeCell ref="R8:S8"/>
    <mergeCell ref="R9:S9"/>
    <mergeCell ref="R10:S10"/>
    <mergeCell ref="T8:U8"/>
    <mergeCell ref="T9:U9"/>
    <mergeCell ref="T10:U10"/>
    <mergeCell ref="M31:M32"/>
    <mergeCell ref="T33:U33"/>
    <mergeCell ref="R31:S31"/>
    <mergeCell ref="R32:S32"/>
    <mergeCell ref="Q19:S19"/>
    <mergeCell ref="Q20:S20"/>
    <mergeCell ref="R16:S16"/>
    <mergeCell ref="V15:W15"/>
    <mergeCell ref="V16:W16"/>
    <mergeCell ref="T16:U16"/>
    <mergeCell ref="P16:Q16"/>
    <mergeCell ref="M17:Z17"/>
    <mergeCell ref="W18:Z21"/>
    <mergeCell ref="N18:P19"/>
    <mergeCell ref="W22:Z22"/>
    <mergeCell ref="T20:V21"/>
    <mergeCell ref="Q21:S21"/>
    <mergeCell ref="N22:P22"/>
    <mergeCell ref="M18:M19"/>
    <mergeCell ref="M20:M21"/>
    <mergeCell ref="Q22:S22"/>
    <mergeCell ref="T22:V22"/>
    <mergeCell ref="Q18:S18"/>
    <mergeCell ref="N20:P21"/>
    <mergeCell ref="N31:O32"/>
    <mergeCell ref="N33:O34"/>
    <mergeCell ref="P31:Q31"/>
    <mergeCell ref="P32:Q32"/>
    <mergeCell ref="P33:Q33"/>
    <mergeCell ref="P34:Q34"/>
    <mergeCell ref="N28:P28"/>
    <mergeCell ref="Q28:S28"/>
    <mergeCell ref="N23:P23"/>
    <mergeCell ref="N27:P27"/>
    <mergeCell ref="Q27:S27"/>
    <mergeCell ref="N26:P26"/>
    <mergeCell ref="N25:P25"/>
    <mergeCell ref="Q25:S25"/>
    <mergeCell ref="Q23:S23"/>
    <mergeCell ref="T26:V26"/>
    <mergeCell ref="N24:P24"/>
    <mergeCell ref="Q24:S24"/>
    <mergeCell ref="T28:V28"/>
    <mergeCell ref="W28:Z28"/>
    <mergeCell ref="T24:V24"/>
    <mergeCell ref="X9:Z9"/>
    <mergeCell ref="X10:Z10"/>
    <mergeCell ref="X11:Z11"/>
    <mergeCell ref="X12:Z12"/>
    <mergeCell ref="X13:Z13"/>
    <mergeCell ref="X14:Z14"/>
    <mergeCell ref="X15:Z15"/>
    <mergeCell ref="X16:Z16"/>
    <mergeCell ref="W26:Z26"/>
    <mergeCell ref="W23:Z23"/>
    <mergeCell ref="W24:Z24"/>
    <mergeCell ref="W25:Z25"/>
    <mergeCell ref="T18:V19"/>
    <mergeCell ref="V14:W14"/>
    <mergeCell ref="V11:W11"/>
    <mergeCell ref="V12:W12"/>
    <mergeCell ref="N14:O14"/>
    <mergeCell ref="N15:O15"/>
    <mergeCell ref="V13:W13"/>
    <mergeCell ref="T11:U11"/>
    <mergeCell ref="T12:U12"/>
    <mergeCell ref="T13:U13"/>
    <mergeCell ref="T27:V27"/>
    <mergeCell ref="W27:Z27"/>
    <mergeCell ref="T25:V25"/>
    <mergeCell ref="Y35:Z35"/>
    <mergeCell ref="N36:O36"/>
    <mergeCell ref="P36:Q36"/>
    <mergeCell ref="R36:S36"/>
    <mergeCell ref="T36:U36"/>
    <mergeCell ref="V36:X36"/>
    <mergeCell ref="Y36:Z36"/>
    <mergeCell ref="R34:S34"/>
    <mergeCell ref="T34:U34"/>
    <mergeCell ref="V34:X34"/>
    <mergeCell ref="N35:O35"/>
    <mergeCell ref="P35:Q35"/>
    <mergeCell ref="R35:S35"/>
    <mergeCell ref="T35:U35"/>
    <mergeCell ref="V35:X35"/>
    <mergeCell ref="T23:V23"/>
    <mergeCell ref="Q26:S26"/>
    <mergeCell ref="V37:X37"/>
    <mergeCell ref="Y37:Z37"/>
    <mergeCell ref="V38:X38"/>
    <mergeCell ref="Y38:Z38"/>
    <mergeCell ref="X41:Z42"/>
    <mergeCell ref="X43:Z44"/>
    <mergeCell ref="N37:O37"/>
    <mergeCell ref="P37:Q37"/>
    <mergeCell ref="R37:S37"/>
    <mergeCell ref="T37:U37"/>
    <mergeCell ref="N38:O38"/>
    <mergeCell ref="P38:Q38"/>
    <mergeCell ref="R38:S38"/>
    <mergeCell ref="T38:U38"/>
    <mergeCell ref="X45:Z45"/>
    <mergeCell ref="X46:Z46"/>
    <mergeCell ref="X47:Z47"/>
    <mergeCell ref="S50:T50"/>
    <mergeCell ref="N39:O39"/>
    <mergeCell ref="P39:Q39"/>
    <mergeCell ref="N41:O42"/>
    <mergeCell ref="P41:R42"/>
    <mergeCell ref="M40:Z40"/>
    <mergeCell ref="M43:M44"/>
    <mergeCell ref="T47:W47"/>
    <mergeCell ref="N43:O44"/>
    <mergeCell ref="P43:R44"/>
    <mergeCell ref="P46:R46"/>
    <mergeCell ref="P47:R47"/>
    <mergeCell ref="N45:O45"/>
    <mergeCell ref="R39:S39"/>
    <mergeCell ref="T39:U39"/>
    <mergeCell ref="V39:X39"/>
    <mergeCell ref="Y39:Z39"/>
    <mergeCell ref="S41:S44"/>
    <mergeCell ref="T41:W44"/>
    <mergeCell ref="M41:M42"/>
    <mergeCell ref="Q49:V49"/>
    <mergeCell ref="N49:P49"/>
    <mergeCell ref="P45:R45"/>
    <mergeCell ref="A51:C51"/>
    <mergeCell ref="D51:F51"/>
    <mergeCell ref="N46:O46"/>
    <mergeCell ref="N47:O47"/>
    <mergeCell ref="T45:W45"/>
    <mergeCell ref="T46:W46"/>
    <mergeCell ref="H49:J49"/>
    <mergeCell ref="K49:L49"/>
    <mergeCell ref="A48:C48"/>
    <mergeCell ref="A49:C49"/>
    <mergeCell ref="A50:C50"/>
    <mergeCell ref="D50:F50"/>
    <mergeCell ref="D48:F48"/>
    <mergeCell ref="A47:C47"/>
    <mergeCell ref="D47:F47"/>
    <mergeCell ref="G46:L46"/>
    <mergeCell ref="A52:C52"/>
    <mergeCell ref="D52:F52"/>
    <mergeCell ref="I1:L2"/>
    <mergeCell ref="G5:H6"/>
    <mergeCell ref="I5:L6"/>
    <mergeCell ref="H10:L10"/>
    <mergeCell ref="F15:G15"/>
    <mergeCell ref="H50:J50"/>
    <mergeCell ref="K50:L50"/>
    <mergeCell ref="D49:F49"/>
    <mergeCell ref="A7:L7"/>
    <mergeCell ref="I11:L11"/>
    <mergeCell ref="A8:L8"/>
    <mergeCell ref="A1:F1"/>
    <mergeCell ref="A2:F2"/>
    <mergeCell ref="A3:F3"/>
    <mergeCell ref="A4:F4"/>
    <mergeCell ref="A5:F5"/>
    <mergeCell ref="A6:F6"/>
    <mergeCell ref="A9:L9"/>
    <mergeCell ref="G3:H4"/>
    <mergeCell ref="I3:L4"/>
    <mergeCell ref="A11:D11"/>
    <mergeCell ref="E11:H11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4" orientation="portrait" horizontalDpi="180" verticalDpi="180" r:id="rId1"/>
  <headerFooter alignWithMargins="0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Z52"/>
  <sheetViews>
    <sheetView view="pageBreakPreview" topLeftCell="A19" zoomScale="75" zoomScaleNormal="100" zoomScaleSheetLayoutView="75" workbookViewId="0">
      <selection activeCell="I33" sqref="I33"/>
    </sheetView>
  </sheetViews>
  <sheetFormatPr defaultRowHeight="18.75" x14ac:dyDescent="0.2"/>
  <cols>
    <col min="1" max="1" width="11.140625" style="2" customWidth="1"/>
    <col min="2" max="2" width="15.140625" style="2" customWidth="1"/>
    <col min="3" max="3" width="13.5703125" style="2" customWidth="1"/>
    <col min="4" max="4" width="12.7109375" style="2" customWidth="1"/>
    <col min="5" max="5" width="5.42578125" style="2" customWidth="1"/>
    <col min="6" max="6" width="14.140625" style="2" customWidth="1"/>
    <col min="7" max="7" width="13.7109375" style="2" customWidth="1"/>
    <col min="8" max="8" width="16.42578125" style="2" customWidth="1"/>
    <col min="9" max="9" width="8.28515625" style="2" customWidth="1"/>
    <col min="10" max="11" width="8.85546875" style="2" customWidth="1"/>
    <col min="12" max="12" width="18.85546875" style="2" customWidth="1"/>
    <col min="13" max="26" width="10.28515625" style="2" customWidth="1"/>
    <col min="27" max="16384" width="9.140625" style="2"/>
  </cols>
  <sheetData>
    <row r="1" spans="1:26" ht="21.75" customHeight="1" x14ac:dyDescent="0.2">
      <c r="A1" s="103" t="s">
        <v>157</v>
      </c>
      <c r="B1" s="103"/>
      <c r="C1" s="103"/>
      <c r="D1" s="103"/>
      <c r="E1" s="103"/>
      <c r="F1" s="103"/>
      <c r="G1" s="107" t="s">
        <v>154</v>
      </c>
      <c r="H1" s="107"/>
      <c r="I1" s="103" t="s">
        <v>160</v>
      </c>
      <c r="J1" s="103"/>
      <c r="K1" s="103"/>
      <c r="L1" s="103"/>
      <c r="M1" s="128" t="s">
        <v>96</v>
      </c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ht="21.75" customHeight="1" x14ac:dyDescent="0.2">
      <c r="A2" s="105" t="s">
        <v>45</v>
      </c>
      <c r="B2" s="105"/>
      <c r="C2" s="105"/>
      <c r="D2" s="105"/>
      <c r="E2" s="105"/>
      <c r="F2" s="105"/>
      <c r="G2" s="107"/>
      <c r="H2" s="107"/>
      <c r="I2" s="103"/>
      <c r="J2" s="103"/>
      <c r="K2" s="103"/>
      <c r="L2" s="103"/>
      <c r="M2" s="128" t="s">
        <v>78</v>
      </c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21.75" customHeight="1" x14ac:dyDescent="0.2">
      <c r="A3" s="103" t="s">
        <v>158</v>
      </c>
      <c r="B3" s="104"/>
      <c r="C3" s="104"/>
      <c r="D3" s="104"/>
      <c r="E3" s="104"/>
      <c r="F3" s="104"/>
      <c r="G3" s="107" t="s">
        <v>155</v>
      </c>
      <c r="H3" s="107"/>
      <c r="I3" s="103" t="s">
        <v>211</v>
      </c>
      <c r="J3" s="103"/>
      <c r="K3" s="103"/>
      <c r="L3" s="103"/>
      <c r="M3" s="141" t="s">
        <v>79</v>
      </c>
      <c r="N3" s="137" t="s">
        <v>81</v>
      </c>
      <c r="O3" s="141"/>
      <c r="P3" s="137" t="s">
        <v>65</v>
      </c>
      <c r="Q3" s="141"/>
      <c r="R3" s="137" t="s">
        <v>82</v>
      </c>
      <c r="S3" s="141"/>
      <c r="T3" s="137" t="s">
        <v>85</v>
      </c>
      <c r="U3" s="141"/>
      <c r="V3" s="137" t="s">
        <v>87</v>
      </c>
      <c r="W3" s="141"/>
      <c r="X3" s="144" t="s">
        <v>91</v>
      </c>
      <c r="Y3" s="145"/>
      <c r="Z3" s="145"/>
    </row>
    <row r="4" spans="1:26" ht="29.25" customHeight="1" x14ac:dyDescent="0.2">
      <c r="A4" s="105" t="s">
        <v>46</v>
      </c>
      <c r="B4" s="105"/>
      <c r="C4" s="105"/>
      <c r="D4" s="105"/>
      <c r="E4" s="105"/>
      <c r="F4" s="105"/>
      <c r="G4" s="107"/>
      <c r="H4" s="107"/>
      <c r="I4" s="103"/>
      <c r="J4" s="103"/>
      <c r="K4" s="103"/>
      <c r="L4" s="103"/>
      <c r="M4" s="132"/>
      <c r="N4" s="138"/>
      <c r="O4" s="132"/>
      <c r="P4" s="138"/>
      <c r="Q4" s="132"/>
      <c r="R4" s="138" t="s">
        <v>83</v>
      </c>
      <c r="S4" s="132"/>
      <c r="T4" s="138" t="s">
        <v>86</v>
      </c>
      <c r="U4" s="132"/>
      <c r="V4" s="138" t="s">
        <v>88</v>
      </c>
      <c r="W4" s="132"/>
      <c r="X4" s="144"/>
      <c r="Y4" s="145"/>
      <c r="Z4" s="145"/>
    </row>
    <row r="5" spans="1:26" ht="21.75" customHeight="1" x14ac:dyDescent="0.2">
      <c r="A5" s="103" t="s">
        <v>185</v>
      </c>
      <c r="B5" s="104"/>
      <c r="C5" s="104"/>
      <c r="D5" s="104"/>
      <c r="E5" s="104"/>
      <c r="F5" s="104"/>
      <c r="G5" s="107" t="s">
        <v>156</v>
      </c>
      <c r="H5" s="107"/>
      <c r="I5" s="103" t="s">
        <v>267</v>
      </c>
      <c r="J5" s="103"/>
      <c r="K5" s="103"/>
      <c r="L5" s="103"/>
      <c r="M5" s="132" t="s">
        <v>80</v>
      </c>
      <c r="N5" s="138"/>
      <c r="O5" s="132"/>
      <c r="P5" s="138" t="s">
        <v>190</v>
      </c>
      <c r="Q5" s="132"/>
      <c r="R5" s="146" t="s">
        <v>84</v>
      </c>
      <c r="S5" s="147"/>
      <c r="T5" s="146" t="s">
        <v>84</v>
      </c>
      <c r="U5" s="147"/>
      <c r="V5" s="138" t="s">
        <v>89</v>
      </c>
      <c r="W5" s="132"/>
      <c r="X5" s="144"/>
      <c r="Y5" s="145"/>
      <c r="Z5" s="145"/>
    </row>
    <row r="6" spans="1:26" ht="21.75" customHeight="1" x14ac:dyDescent="0.2">
      <c r="A6" s="105" t="s">
        <v>47</v>
      </c>
      <c r="B6" s="105"/>
      <c r="C6" s="105"/>
      <c r="D6" s="105"/>
      <c r="E6" s="105"/>
      <c r="F6" s="105"/>
      <c r="G6" s="107"/>
      <c r="H6" s="107"/>
      <c r="I6" s="103"/>
      <c r="J6" s="103"/>
      <c r="K6" s="103"/>
      <c r="L6" s="103"/>
      <c r="M6" s="133"/>
      <c r="N6" s="140"/>
      <c r="O6" s="133"/>
      <c r="P6" s="140"/>
      <c r="Q6" s="133"/>
      <c r="R6" s="140"/>
      <c r="S6" s="133"/>
      <c r="T6" s="140"/>
      <c r="U6" s="133"/>
      <c r="V6" s="140" t="s">
        <v>90</v>
      </c>
      <c r="W6" s="133"/>
      <c r="X6" s="144"/>
      <c r="Y6" s="145"/>
      <c r="Z6" s="145"/>
    </row>
    <row r="7" spans="1:26" ht="21.75" customHeight="1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9"/>
      <c r="N7" s="126"/>
      <c r="O7" s="142"/>
      <c r="P7" s="126"/>
      <c r="Q7" s="142"/>
      <c r="R7" s="126"/>
      <c r="S7" s="142"/>
      <c r="T7" s="126"/>
      <c r="U7" s="142"/>
      <c r="V7" s="126"/>
      <c r="W7" s="142"/>
      <c r="X7" s="126"/>
      <c r="Y7" s="127"/>
      <c r="Z7" s="127"/>
    </row>
    <row r="8" spans="1:26" ht="22.5" customHeight="1" x14ac:dyDescent="0.2">
      <c r="A8" s="131" t="s">
        <v>48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9"/>
      <c r="N8" s="126"/>
      <c r="O8" s="142"/>
      <c r="P8" s="126"/>
      <c r="Q8" s="142"/>
      <c r="R8" s="126"/>
      <c r="S8" s="142"/>
      <c r="T8" s="126"/>
      <c r="U8" s="142"/>
      <c r="V8" s="126"/>
      <c r="W8" s="142"/>
      <c r="X8" s="126"/>
      <c r="Y8" s="127"/>
      <c r="Z8" s="127"/>
    </row>
    <row r="9" spans="1:26" ht="22.5" customHeight="1" x14ac:dyDescent="0.2">
      <c r="A9" s="120" t="s">
        <v>49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9"/>
      <c r="N9" s="126"/>
      <c r="O9" s="142"/>
      <c r="P9" s="126"/>
      <c r="Q9" s="142"/>
      <c r="R9" s="126"/>
      <c r="S9" s="142"/>
      <c r="T9" s="126"/>
      <c r="U9" s="142"/>
      <c r="V9" s="126"/>
      <c r="W9" s="142"/>
      <c r="X9" s="126"/>
      <c r="Y9" s="127"/>
      <c r="Z9" s="127"/>
    </row>
    <row r="10" spans="1:26" ht="22.5" customHeight="1" x14ac:dyDescent="0.2">
      <c r="A10" s="117" t="s">
        <v>112</v>
      </c>
      <c r="B10" s="117"/>
      <c r="C10" s="117"/>
      <c r="D10" s="117"/>
      <c r="E10" s="125" t="s">
        <v>378</v>
      </c>
      <c r="F10" s="125"/>
      <c r="G10" s="125"/>
      <c r="H10" s="106" t="s">
        <v>379</v>
      </c>
      <c r="I10" s="106"/>
      <c r="J10" s="106"/>
      <c r="K10" s="106"/>
      <c r="L10" s="106"/>
      <c r="M10" s="9"/>
      <c r="N10" s="126"/>
      <c r="O10" s="142"/>
      <c r="P10" s="126"/>
      <c r="Q10" s="142"/>
      <c r="R10" s="126"/>
      <c r="S10" s="142"/>
      <c r="T10" s="126"/>
      <c r="U10" s="142"/>
      <c r="V10" s="126"/>
      <c r="W10" s="142"/>
      <c r="X10" s="126"/>
      <c r="Y10" s="127"/>
      <c r="Z10" s="127"/>
    </row>
    <row r="11" spans="1:26" ht="22.5" customHeight="1" x14ac:dyDescent="0.2">
      <c r="A11" s="117" t="s">
        <v>113</v>
      </c>
      <c r="B11" s="117"/>
      <c r="C11" s="117"/>
      <c r="D11" s="117"/>
      <c r="E11" s="124" t="s">
        <v>240</v>
      </c>
      <c r="F11" s="124"/>
      <c r="G11" s="124"/>
      <c r="H11" s="124"/>
      <c r="I11" s="106" t="s">
        <v>114</v>
      </c>
      <c r="J11" s="106"/>
      <c r="K11" s="106"/>
      <c r="L11" s="106"/>
      <c r="M11" s="9"/>
      <c r="N11" s="126"/>
      <c r="O11" s="142"/>
      <c r="P11" s="126"/>
      <c r="Q11" s="142"/>
      <c r="R11" s="126"/>
      <c r="S11" s="142"/>
      <c r="T11" s="126"/>
      <c r="U11" s="142"/>
      <c r="V11" s="126"/>
      <c r="W11" s="142"/>
      <c r="X11" s="126"/>
      <c r="Y11" s="127"/>
      <c r="Z11" s="127"/>
    </row>
    <row r="12" spans="1:26" ht="21.75" customHeight="1" x14ac:dyDescent="0.2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9"/>
      <c r="N12" s="126"/>
      <c r="O12" s="142"/>
      <c r="P12" s="126"/>
      <c r="Q12" s="142"/>
      <c r="R12" s="126"/>
      <c r="S12" s="142"/>
      <c r="T12" s="126"/>
      <c r="U12" s="142"/>
      <c r="V12" s="126"/>
      <c r="W12" s="142"/>
      <c r="X12" s="126"/>
      <c r="Y12" s="127"/>
      <c r="Z12" s="127"/>
    </row>
    <row r="13" spans="1:26" ht="21.75" customHeight="1" x14ac:dyDescent="0.2">
      <c r="A13" s="158" t="s">
        <v>50</v>
      </c>
      <c r="B13" s="166" t="s">
        <v>56</v>
      </c>
      <c r="C13" s="167"/>
      <c r="D13" s="172" t="s">
        <v>198</v>
      </c>
      <c r="E13" s="173"/>
      <c r="F13" s="166" t="s">
        <v>59</v>
      </c>
      <c r="G13" s="167"/>
      <c r="H13" s="40" t="s">
        <v>198</v>
      </c>
      <c r="I13" s="175" t="s">
        <v>5</v>
      </c>
      <c r="J13" s="166" t="s">
        <v>60</v>
      </c>
      <c r="K13" s="158"/>
      <c r="L13" s="41" t="s">
        <v>65</v>
      </c>
      <c r="M13" s="9"/>
      <c r="N13" s="126"/>
      <c r="O13" s="142"/>
      <c r="P13" s="126"/>
      <c r="Q13" s="142"/>
      <c r="R13" s="126"/>
      <c r="S13" s="142"/>
      <c r="T13" s="126"/>
      <c r="U13" s="142"/>
      <c r="V13" s="126"/>
      <c r="W13" s="142"/>
      <c r="X13" s="126"/>
      <c r="Y13" s="127"/>
      <c r="Z13" s="127"/>
    </row>
    <row r="14" spans="1:26" ht="21.75" customHeight="1" x14ac:dyDescent="0.2">
      <c r="A14" s="159"/>
      <c r="B14" s="170" t="s">
        <v>57</v>
      </c>
      <c r="C14" s="171"/>
      <c r="D14" s="179" t="s">
        <v>270</v>
      </c>
      <c r="E14" s="180"/>
      <c r="F14" s="170" t="s">
        <v>57</v>
      </c>
      <c r="G14" s="171"/>
      <c r="H14" s="42" t="s">
        <v>271</v>
      </c>
      <c r="I14" s="176"/>
      <c r="J14" s="170" t="s">
        <v>61</v>
      </c>
      <c r="K14" s="159"/>
      <c r="L14" s="41" t="s">
        <v>66</v>
      </c>
      <c r="M14" s="9"/>
      <c r="N14" s="126"/>
      <c r="O14" s="142"/>
      <c r="P14" s="126"/>
      <c r="Q14" s="142"/>
      <c r="R14" s="126"/>
      <c r="S14" s="142"/>
      <c r="T14" s="126"/>
      <c r="U14" s="142"/>
      <c r="V14" s="126"/>
      <c r="W14" s="142"/>
      <c r="X14" s="126"/>
      <c r="Y14" s="127"/>
      <c r="Z14" s="127"/>
    </row>
    <row r="15" spans="1:26" ht="21.75" customHeight="1" x14ac:dyDescent="0.2">
      <c r="A15" s="159"/>
      <c r="B15" s="162" t="s">
        <v>58</v>
      </c>
      <c r="C15" s="163"/>
      <c r="D15" s="164">
        <v>4800</v>
      </c>
      <c r="E15" s="165"/>
      <c r="F15" s="162" t="s">
        <v>58</v>
      </c>
      <c r="G15" s="163"/>
      <c r="H15" s="43">
        <v>4800</v>
      </c>
      <c r="I15" s="176"/>
      <c r="J15" s="162" t="s">
        <v>62</v>
      </c>
      <c r="K15" s="160"/>
      <c r="L15" s="41" t="s">
        <v>67</v>
      </c>
      <c r="M15" s="9"/>
      <c r="N15" s="126"/>
      <c r="O15" s="142"/>
      <c r="P15" s="126"/>
      <c r="Q15" s="142"/>
      <c r="R15" s="126"/>
      <c r="S15" s="142"/>
      <c r="T15" s="126"/>
      <c r="U15" s="142"/>
      <c r="V15" s="126"/>
      <c r="W15" s="142"/>
      <c r="X15" s="126"/>
      <c r="Y15" s="127"/>
      <c r="Z15" s="127"/>
    </row>
    <row r="16" spans="1:26" ht="21.75" customHeight="1" x14ac:dyDescent="0.2">
      <c r="A16" s="159"/>
      <c r="B16" s="44" t="s">
        <v>51</v>
      </c>
      <c r="C16" s="44" t="s">
        <v>53</v>
      </c>
      <c r="D16" s="44" t="s">
        <v>54</v>
      </c>
      <c r="E16" s="118"/>
      <c r="F16" s="44" t="s">
        <v>51</v>
      </c>
      <c r="G16" s="44" t="s">
        <v>53</v>
      </c>
      <c r="H16" s="45" t="s">
        <v>54</v>
      </c>
      <c r="I16" s="176"/>
      <c r="J16" s="118" t="s">
        <v>63</v>
      </c>
      <c r="K16" s="118" t="s">
        <v>64</v>
      </c>
      <c r="L16" s="41" t="s">
        <v>68</v>
      </c>
      <c r="M16" s="9"/>
      <c r="N16" s="126"/>
      <c r="O16" s="142"/>
      <c r="P16" s="126"/>
      <c r="Q16" s="142"/>
      <c r="R16" s="126"/>
      <c r="S16" s="142"/>
      <c r="T16" s="126"/>
      <c r="U16" s="142"/>
      <c r="V16" s="126"/>
      <c r="W16" s="142"/>
      <c r="X16" s="126"/>
      <c r="Y16" s="127"/>
      <c r="Z16" s="127"/>
    </row>
    <row r="17" spans="1:26" ht="21.75" customHeight="1" x14ac:dyDescent="0.2">
      <c r="A17" s="159"/>
      <c r="B17" s="46" t="s">
        <v>52</v>
      </c>
      <c r="C17" s="46" t="s">
        <v>51</v>
      </c>
      <c r="D17" s="46" t="s">
        <v>55</v>
      </c>
      <c r="E17" s="161"/>
      <c r="F17" s="46" t="s">
        <v>52</v>
      </c>
      <c r="G17" s="47" t="s">
        <v>51</v>
      </c>
      <c r="H17" s="48" t="s">
        <v>55</v>
      </c>
      <c r="I17" s="177"/>
      <c r="J17" s="119"/>
      <c r="K17" s="119"/>
      <c r="L17" s="41" t="s">
        <v>69</v>
      </c>
      <c r="M17" s="148" t="s">
        <v>92</v>
      </c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ht="23.25" customHeight="1" x14ac:dyDescent="0.2">
      <c r="A18" s="80" t="s">
        <v>7</v>
      </c>
      <c r="B18" s="82">
        <v>1112.8420000000001</v>
      </c>
      <c r="C18" s="50"/>
      <c r="D18" s="51"/>
      <c r="E18" s="80"/>
      <c r="F18" s="82">
        <v>476.56720000000001</v>
      </c>
      <c r="G18" s="52"/>
      <c r="H18" s="51"/>
      <c r="I18" s="53"/>
      <c r="J18" s="39"/>
      <c r="K18" s="80">
        <v>6.5</v>
      </c>
      <c r="L18" s="54"/>
      <c r="M18" s="141" t="s">
        <v>79</v>
      </c>
      <c r="N18" s="135" t="s">
        <v>98</v>
      </c>
      <c r="O18" s="135"/>
      <c r="P18" s="135"/>
      <c r="Q18" s="135" t="s">
        <v>107</v>
      </c>
      <c r="R18" s="135"/>
      <c r="S18" s="135"/>
      <c r="T18" s="135" t="s">
        <v>93</v>
      </c>
      <c r="U18" s="135"/>
      <c r="V18" s="135"/>
      <c r="W18" s="137" t="s">
        <v>91</v>
      </c>
      <c r="X18" s="149"/>
      <c r="Y18" s="149"/>
      <c r="Z18" s="149"/>
    </row>
    <row r="19" spans="1:26" ht="23.25" customHeight="1" x14ac:dyDescent="0.2">
      <c r="A19" s="80" t="s">
        <v>8</v>
      </c>
      <c r="B19" s="82">
        <v>1113.1369999999999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0.29499999999984539</v>
      </c>
      <c r="D19" s="51">
        <f t="shared" ref="D19:D42" si="1">IF(C19="","",C19*$D$15)</f>
        <v>1415.9999999992579</v>
      </c>
      <c r="E19" s="80"/>
      <c r="F19" s="82">
        <v>476.71480000000003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0.14760000000001128</v>
      </c>
      <c r="H19" s="51">
        <f t="shared" ref="H19:H42" si="3">IF(G19="","",G19*$H$15)</f>
        <v>708.48000000005413</v>
      </c>
      <c r="I19" s="53">
        <f t="shared" ref="I19:I42" si="4">IF(H19="","",IF(D19="","",IF(AND(H19=0,D19=0),0,H19/D19)))</f>
        <v>0.50033898305114788</v>
      </c>
      <c r="J19" s="39"/>
      <c r="K19" s="80">
        <v>6.5</v>
      </c>
      <c r="L19" s="54"/>
      <c r="M19" s="132"/>
      <c r="N19" s="136"/>
      <c r="O19" s="136"/>
      <c r="P19" s="136"/>
      <c r="Q19" s="136" t="s">
        <v>108</v>
      </c>
      <c r="R19" s="136"/>
      <c r="S19" s="136"/>
      <c r="T19" s="136"/>
      <c r="U19" s="136"/>
      <c r="V19" s="136"/>
      <c r="W19" s="138"/>
      <c r="X19" s="128"/>
      <c r="Y19" s="128"/>
      <c r="Z19" s="128"/>
    </row>
    <row r="20" spans="1:26" ht="23.25" customHeight="1" x14ac:dyDescent="0.2">
      <c r="A20" s="80" t="s">
        <v>9</v>
      </c>
      <c r="B20" s="82">
        <v>1113.43</v>
      </c>
      <c r="C20" s="50">
        <f t="shared" si="0"/>
        <v>0.29300000000012005</v>
      </c>
      <c r="D20" s="51">
        <f t="shared" si="1"/>
        <v>1406.4000000005763</v>
      </c>
      <c r="E20" s="80"/>
      <c r="F20" s="82">
        <v>476.86189999999999</v>
      </c>
      <c r="G20" s="52">
        <f t="shared" si="2"/>
        <v>0.14709999999996626</v>
      </c>
      <c r="H20" s="51">
        <f t="shared" si="3"/>
        <v>706.07999999983804</v>
      </c>
      <c r="I20" s="53">
        <f t="shared" si="4"/>
        <v>0.50204778156964502</v>
      </c>
      <c r="J20" s="39"/>
      <c r="K20" s="80">
        <v>6.5</v>
      </c>
      <c r="L20" s="54"/>
      <c r="M20" s="132" t="s">
        <v>80</v>
      </c>
      <c r="N20" s="136" t="s">
        <v>99</v>
      </c>
      <c r="O20" s="136"/>
      <c r="P20" s="136"/>
      <c r="Q20" s="136" t="s">
        <v>189</v>
      </c>
      <c r="R20" s="136"/>
      <c r="S20" s="136"/>
      <c r="T20" s="136" t="s">
        <v>94</v>
      </c>
      <c r="U20" s="136"/>
      <c r="V20" s="136"/>
      <c r="W20" s="138"/>
      <c r="X20" s="128"/>
      <c r="Y20" s="128"/>
      <c r="Z20" s="128"/>
    </row>
    <row r="21" spans="1:26" ht="23.25" customHeight="1" x14ac:dyDescent="0.2">
      <c r="A21" s="80" t="s">
        <v>10</v>
      </c>
      <c r="B21" s="82">
        <v>1113.721</v>
      </c>
      <c r="C21" s="50">
        <f t="shared" si="0"/>
        <v>0.29099999999993997</v>
      </c>
      <c r="D21" s="51">
        <f t="shared" si="1"/>
        <v>1396.7999999997119</v>
      </c>
      <c r="E21" s="80"/>
      <c r="F21" s="82">
        <v>477.00889999999998</v>
      </c>
      <c r="G21" s="52">
        <f t="shared" si="2"/>
        <v>0.14699999999999136</v>
      </c>
      <c r="H21" s="51">
        <f t="shared" si="3"/>
        <v>705.59999999995853</v>
      </c>
      <c r="I21" s="53">
        <f t="shared" si="4"/>
        <v>0.50515463917533221</v>
      </c>
      <c r="J21" s="39"/>
      <c r="K21" s="80">
        <v>6.5</v>
      </c>
      <c r="L21" s="54"/>
      <c r="M21" s="133"/>
      <c r="N21" s="139"/>
      <c r="O21" s="139"/>
      <c r="P21" s="139"/>
      <c r="Q21" s="139"/>
      <c r="R21" s="139"/>
      <c r="S21" s="139"/>
      <c r="T21" s="139"/>
      <c r="U21" s="139"/>
      <c r="V21" s="139"/>
      <c r="W21" s="140"/>
      <c r="X21" s="148"/>
      <c r="Y21" s="148"/>
      <c r="Z21" s="148"/>
    </row>
    <row r="22" spans="1:26" ht="23.25" customHeight="1" x14ac:dyDescent="0.2">
      <c r="A22" s="80" t="s">
        <v>11</v>
      </c>
      <c r="B22" s="82">
        <v>1114.0150000000001</v>
      </c>
      <c r="C22" s="50">
        <f t="shared" si="0"/>
        <v>0.29400000000009641</v>
      </c>
      <c r="D22" s="51">
        <f t="shared" si="1"/>
        <v>1411.2000000004628</v>
      </c>
      <c r="E22" s="80"/>
      <c r="F22" s="82">
        <v>477.1567</v>
      </c>
      <c r="G22" s="52">
        <f t="shared" si="2"/>
        <v>0.14780000000001792</v>
      </c>
      <c r="H22" s="51">
        <f t="shared" si="3"/>
        <v>709.440000000086</v>
      </c>
      <c r="I22" s="53">
        <f t="shared" si="4"/>
        <v>0.50272108843527019</v>
      </c>
      <c r="J22" s="39"/>
      <c r="K22" s="80">
        <v>6.5</v>
      </c>
      <c r="L22" s="54"/>
      <c r="M22" s="9"/>
      <c r="N22" s="143"/>
      <c r="O22" s="143"/>
      <c r="P22" s="143"/>
      <c r="Q22" s="143"/>
      <c r="R22" s="143"/>
      <c r="S22" s="143"/>
      <c r="T22" s="143"/>
      <c r="U22" s="143"/>
      <c r="V22" s="143"/>
      <c r="W22" s="126"/>
      <c r="X22" s="127"/>
      <c r="Y22" s="127"/>
      <c r="Z22" s="127"/>
    </row>
    <row r="23" spans="1:26" ht="23.25" customHeight="1" x14ac:dyDescent="0.2">
      <c r="A23" s="80" t="s">
        <v>12</v>
      </c>
      <c r="B23" s="82">
        <v>1114.3019999999999</v>
      </c>
      <c r="C23" s="50">
        <f t="shared" si="0"/>
        <v>0.28699999999980719</v>
      </c>
      <c r="D23" s="51">
        <f t="shared" si="1"/>
        <v>1377.5999999990745</v>
      </c>
      <c r="E23" s="80"/>
      <c r="F23" s="82">
        <v>477.30279999999999</v>
      </c>
      <c r="G23" s="52">
        <f t="shared" si="2"/>
        <v>0.1460999999999899</v>
      </c>
      <c r="H23" s="51">
        <f t="shared" si="3"/>
        <v>701.27999999995154</v>
      </c>
      <c r="I23" s="53">
        <f t="shared" si="4"/>
        <v>0.50905923344978421</v>
      </c>
      <c r="J23" s="39"/>
      <c r="K23" s="80">
        <v>6.5</v>
      </c>
      <c r="L23" s="54"/>
      <c r="M23" s="9"/>
      <c r="N23" s="143"/>
      <c r="O23" s="143"/>
      <c r="P23" s="143"/>
      <c r="Q23" s="143"/>
      <c r="R23" s="143"/>
      <c r="S23" s="143"/>
      <c r="T23" s="143"/>
      <c r="U23" s="143"/>
      <c r="V23" s="143"/>
      <c r="W23" s="126"/>
      <c r="X23" s="127"/>
      <c r="Y23" s="127"/>
      <c r="Z23" s="127"/>
    </row>
    <row r="24" spans="1:26" ht="23.25" customHeight="1" x14ac:dyDescent="0.2">
      <c r="A24" s="80" t="s">
        <v>13</v>
      </c>
      <c r="B24" s="82">
        <v>1114.5920000000001</v>
      </c>
      <c r="C24" s="50">
        <f t="shared" si="0"/>
        <v>0.29000000000019099</v>
      </c>
      <c r="D24" s="51">
        <f t="shared" si="1"/>
        <v>1392.0000000009168</v>
      </c>
      <c r="E24" s="80"/>
      <c r="F24" s="82">
        <v>477.44850000000002</v>
      </c>
      <c r="G24" s="52">
        <f t="shared" si="2"/>
        <v>0.14570000000003347</v>
      </c>
      <c r="H24" s="51">
        <f t="shared" si="3"/>
        <v>699.36000000016065</v>
      </c>
      <c r="I24" s="53">
        <f t="shared" si="4"/>
        <v>0.50241379310323275</v>
      </c>
      <c r="J24" s="39"/>
      <c r="K24" s="80">
        <v>6.5</v>
      </c>
      <c r="L24" s="54"/>
      <c r="M24" s="9"/>
      <c r="N24" s="143"/>
      <c r="O24" s="143"/>
      <c r="P24" s="143"/>
      <c r="Q24" s="143"/>
      <c r="R24" s="143"/>
      <c r="S24" s="143"/>
      <c r="T24" s="143"/>
      <c r="U24" s="143"/>
      <c r="V24" s="143"/>
      <c r="W24" s="126"/>
      <c r="X24" s="127"/>
      <c r="Y24" s="127"/>
      <c r="Z24" s="127"/>
    </row>
    <row r="25" spans="1:26" ht="23.25" customHeight="1" x14ac:dyDescent="0.2">
      <c r="A25" s="80" t="s">
        <v>14</v>
      </c>
      <c r="B25" s="82">
        <v>1114.8800000000001</v>
      </c>
      <c r="C25" s="50">
        <f t="shared" si="0"/>
        <v>0.28800000000001091</v>
      </c>
      <c r="D25" s="51">
        <f t="shared" si="1"/>
        <v>1382.4000000000524</v>
      </c>
      <c r="E25" s="80"/>
      <c r="F25" s="82">
        <v>477.59140000000002</v>
      </c>
      <c r="G25" s="52">
        <f t="shared" si="2"/>
        <v>0.14289999999999736</v>
      </c>
      <c r="H25" s="51">
        <f t="shared" si="3"/>
        <v>685.91999999998734</v>
      </c>
      <c r="I25" s="53">
        <f t="shared" si="4"/>
        <v>0.49618055555552759</v>
      </c>
      <c r="J25" s="39"/>
      <c r="K25" s="80">
        <v>6.5</v>
      </c>
      <c r="L25" s="54"/>
      <c r="M25" s="9"/>
      <c r="N25" s="143"/>
      <c r="O25" s="143"/>
      <c r="P25" s="143"/>
      <c r="Q25" s="143"/>
      <c r="R25" s="143"/>
      <c r="S25" s="143"/>
      <c r="T25" s="143"/>
      <c r="U25" s="143"/>
      <c r="V25" s="143"/>
      <c r="W25" s="126"/>
      <c r="X25" s="127"/>
      <c r="Y25" s="127"/>
      <c r="Z25" s="127"/>
    </row>
    <row r="26" spans="1:26" ht="23.25" customHeight="1" x14ac:dyDescent="0.2">
      <c r="A26" s="80" t="s">
        <v>15</v>
      </c>
      <c r="B26" s="82">
        <v>1115.165</v>
      </c>
      <c r="C26" s="50">
        <f t="shared" si="0"/>
        <v>0.28499999999985448</v>
      </c>
      <c r="D26" s="51">
        <f t="shared" si="1"/>
        <v>1367.9999999993015</v>
      </c>
      <c r="E26" s="80"/>
      <c r="F26" s="82">
        <v>477.73200000000003</v>
      </c>
      <c r="G26" s="52">
        <f t="shared" si="2"/>
        <v>0.14060000000000628</v>
      </c>
      <c r="H26" s="51">
        <f t="shared" si="3"/>
        <v>674.88000000003012</v>
      </c>
      <c r="I26" s="53">
        <f t="shared" si="4"/>
        <v>0.49333333333360724</v>
      </c>
      <c r="J26" s="39"/>
      <c r="K26" s="80">
        <v>6.3</v>
      </c>
      <c r="L26" s="54"/>
      <c r="M26" s="9"/>
      <c r="N26" s="143"/>
      <c r="O26" s="143"/>
      <c r="P26" s="143"/>
      <c r="Q26" s="143"/>
      <c r="R26" s="143"/>
      <c r="S26" s="143"/>
      <c r="T26" s="143"/>
      <c r="U26" s="143"/>
      <c r="V26" s="143"/>
      <c r="W26" s="126"/>
      <c r="X26" s="127"/>
      <c r="Y26" s="127"/>
      <c r="Z26" s="127"/>
    </row>
    <row r="27" spans="1:26" ht="23.25" customHeight="1" x14ac:dyDescent="0.2">
      <c r="A27" s="80" t="s">
        <v>16</v>
      </c>
      <c r="B27" s="82">
        <v>1115.4559999999999</v>
      </c>
      <c r="C27" s="50">
        <f t="shared" si="0"/>
        <v>0.29099999999993997</v>
      </c>
      <c r="D27" s="51">
        <f t="shared" si="1"/>
        <v>1396.7999999997119</v>
      </c>
      <c r="E27" s="80"/>
      <c r="F27" s="82">
        <v>477.87040000000002</v>
      </c>
      <c r="G27" s="52">
        <f t="shared" si="2"/>
        <v>0.13839999999999009</v>
      </c>
      <c r="H27" s="51">
        <f t="shared" si="3"/>
        <v>664.31999999995242</v>
      </c>
      <c r="I27" s="53">
        <f t="shared" si="4"/>
        <v>0.47560137457051077</v>
      </c>
      <c r="J27" s="39"/>
      <c r="K27" s="80">
        <v>6.3</v>
      </c>
      <c r="L27" s="54"/>
      <c r="M27" s="9"/>
      <c r="N27" s="143"/>
      <c r="O27" s="143"/>
      <c r="P27" s="143"/>
      <c r="Q27" s="143"/>
      <c r="R27" s="143"/>
      <c r="S27" s="143"/>
      <c r="T27" s="143"/>
      <c r="U27" s="143"/>
      <c r="V27" s="143"/>
      <c r="W27" s="126"/>
      <c r="X27" s="127"/>
      <c r="Y27" s="127"/>
      <c r="Z27" s="127"/>
    </row>
    <row r="28" spans="1:26" ht="23.25" customHeight="1" x14ac:dyDescent="0.2">
      <c r="A28" s="80" t="s">
        <v>17</v>
      </c>
      <c r="B28" s="82">
        <v>1115.75</v>
      </c>
      <c r="C28" s="50">
        <f t="shared" si="0"/>
        <v>0.29400000000009641</v>
      </c>
      <c r="D28" s="51">
        <f t="shared" si="1"/>
        <v>1411.2000000004628</v>
      </c>
      <c r="E28" s="80"/>
      <c r="F28" s="82">
        <v>478.00790000000001</v>
      </c>
      <c r="G28" s="52">
        <f t="shared" si="2"/>
        <v>0.13749999999998863</v>
      </c>
      <c r="H28" s="51">
        <f t="shared" si="3"/>
        <v>659.99999999994543</v>
      </c>
      <c r="I28" s="53">
        <f t="shared" si="4"/>
        <v>0.46768707482973992</v>
      </c>
      <c r="J28" s="39"/>
      <c r="K28" s="80">
        <v>6.3</v>
      </c>
      <c r="L28" s="54"/>
      <c r="M28" s="9"/>
      <c r="N28" s="143"/>
      <c r="O28" s="143"/>
      <c r="P28" s="143"/>
      <c r="Q28" s="143"/>
      <c r="R28" s="143"/>
      <c r="S28" s="143"/>
      <c r="T28" s="143"/>
      <c r="U28" s="143"/>
      <c r="V28" s="143"/>
      <c r="W28" s="126"/>
      <c r="X28" s="127"/>
      <c r="Y28" s="127"/>
      <c r="Z28" s="127"/>
    </row>
    <row r="29" spans="1:26" ht="23.25" customHeight="1" x14ac:dyDescent="0.2">
      <c r="A29" s="80" t="s">
        <v>18</v>
      </c>
      <c r="B29" s="82">
        <v>1116.0440000000001</v>
      </c>
      <c r="C29" s="50">
        <f t="shared" si="0"/>
        <v>0.29400000000009641</v>
      </c>
      <c r="D29" s="51">
        <f t="shared" si="1"/>
        <v>1411.2000000004628</v>
      </c>
      <c r="E29" s="80"/>
      <c r="F29" s="82">
        <v>478.14490000000001</v>
      </c>
      <c r="G29" s="52">
        <f t="shared" si="2"/>
        <v>0.13700000000000045</v>
      </c>
      <c r="H29" s="51">
        <f t="shared" si="3"/>
        <v>657.60000000000218</v>
      </c>
      <c r="I29" s="53">
        <f t="shared" si="4"/>
        <v>0.46598639455767188</v>
      </c>
      <c r="J29" s="39"/>
      <c r="K29" s="80">
        <v>6.3</v>
      </c>
      <c r="L29" s="54"/>
      <c r="M29" s="134" t="s">
        <v>95</v>
      </c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26" ht="23.25" customHeight="1" x14ac:dyDescent="0.2">
      <c r="A30" s="80" t="s">
        <v>19</v>
      </c>
      <c r="B30" s="82">
        <v>1116.3389999999999</v>
      </c>
      <c r="C30" s="50">
        <f t="shared" si="0"/>
        <v>0.29499999999984539</v>
      </c>
      <c r="D30" s="51">
        <f t="shared" si="1"/>
        <v>1415.9999999992579</v>
      </c>
      <c r="E30" s="80"/>
      <c r="F30" s="82">
        <v>478.28309999999999</v>
      </c>
      <c r="G30" s="52">
        <f t="shared" si="2"/>
        <v>0.13819999999998345</v>
      </c>
      <c r="H30" s="51">
        <f t="shared" si="3"/>
        <v>663.35999999992055</v>
      </c>
      <c r="I30" s="53">
        <f t="shared" si="4"/>
        <v>0.46847457627137584</v>
      </c>
      <c r="J30" s="39"/>
      <c r="K30" s="80">
        <v>6.3</v>
      </c>
      <c r="L30" s="54"/>
      <c r="M30" s="128" t="s">
        <v>97</v>
      </c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23.25" customHeight="1" x14ac:dyDescent="0.2">
      <c r="A31" s="80" t="s">
        <v>20</v>
      </c>
      <c r="B31" s="82">
        <v>1116.6289999999999</v>
      </c>
      <c r="C31" s="50">
        <f t="shared" si="0"/>
        <v>0.28999999999996362</v>
      </c>
      <c r="D31" s="51">
        <f t="shared" si="1"/>
        <v>1391.9999999998254</v>
      </c>
      <c r="E31" s="80"/>
      <c r="F31" s="82">
        <v>478.41930000000002</v>
      </c>
      <c r="G31" s="52">
        <f t="shared" si="2"/>
        <v>0.13620000000003074</v>
      </c>
      <c r="H31" s="51">
        <f t="shared" si="3"/>
        <v>653.76000000014756</v>
      </c>
      <c r="I31" s="53">
        <f t="shared" si="4"/>
        <v>0.46965517241395804</v>
      </c>
      <c r="J31" s="39"/>
      <c r="K31" s="80">
        <v>6.3</v>
      </c>
      <c r="L31" s="54"/>
      <c r="M31" s="141" t="s">
        <v>79</v>
      </c>
      <c r="N31" s="135" t="s">
        <v>98</v>
      </c>
      <c r="O31" s="135"/>
      <c r="P31" s="135" t="s">
        <v>100</v>
      </c>
      <c r="Q31" s="135"/>
      <c r="R31" s="135" t="s">
        <v>93</v>
      </c>
      <c r="S31" s="135"/>
      <c r="T31" s="135" t="s">
        <v>103</v>
      </c>
      <c r="U31" s="135"/>
      <c r="V31" s="135" t="s">
        <v>187</v>
      </c>
      <c r="W31" s="135"/>
      <c r="X31" s="135"/>
      <c r="Y31" s="135" t="s">
        <v>91</v>
      </c>
      <c r="Z31" s="137"/>
    </row>
    <row r="32" spans="1:26" ht="23.25" customHeight="1" x14ac:dyDescent="0.2">
      <c r="A32" s="80" t="s">
        <v>21</v>
      </c>
      <c r="B32" s="82">
        <v>1116.874</v>
      </c>
      <c r="C32" s="50">
        <f t="shared" si="0"/>
        <v>0.24500000000011823</v>
      </c>
      <c r="D32" s="51">
        <f t="shared" si="1"/>
        <v>1176.0000000005675</v>
      </c>
      <c r="E32" s="80"/>
      <c r="F32" s="82">
        <v>478.53829999999999</v>
      </c>
      <c r="G32" s="52">
        <f t="shared" si="2"/>
        <v>0.11899999999997135</v>
      </c>
      <c r="H32" s="51">
        <f t="shared" si="3"/>
        <v>571.19999999986248</v>
      </c>
      <c r="I32" s="53">
        <f t="shared" si="4"/>
        <v>0.48571428571393438</v>
      </c>
      <c r="J32" s="39"/>
      <c r="K32" s="80">
        <v>6.3</v>
      </c>
      <c r="L32" s="54"/>
      <c r="M32" s="132"/>
      <c r="N32" s="136"/>
      <c r="O32" s="136"/>
      <c r="P32" s="136" t="s">
        <v>83</v>
      </c>
      <c r="Q32" s="136"/>
      <c r="R32" s="136" t="s">
        <v>102</v>
      </c>
      <c r="S32" s="136"/>
      <c r="T32" s="136" t="s">
        <v>104</v>
      </c>
      <c r="U32" s="136"/>
      <c r="V32" s="136" t="s">
        <v>105</v>
      </c>
      <c r="W32" s="136"/>
      <c r="X32" s="136"/>
      <c r="Y32" s="136"/>
      <c r="Z32" s="138"/>
    </row>
    <row r="33" spans="1:26" ht="23.25" customHeight="1" x14ac:dyDescent="0.2">
      <c r="A33" s="80" t="s">
        <v>22</v>
      </c>
      <c r="B33" s="82">
        <v>1117.0239999999999</v>
      </c>
      <c r="C33" s="50">
        <f t="shared" si="0"/>
        <v>0.14999999999986358</v>
      </c>
      <c r="D33" s="51">
        <f t="shared" si="1"/>
        <v>719.99999999934516</v>
      </c>
      <c r="E33" s="80"/>
      <c r="F33" s="82">
        <v>478.61880000000002</v>
      </c>
      <c r="G33" s="52">
        <f t="shared" si="2"/>
        <v>8.0500000000029104E-2</v>
      </c>
      <c r="H33" s="51">
        <f t="shared" si="3"/>
        <v>386.4000000001397</v>
      </c>
      <c r="I33" s="53">
        <f t="shared" si="4"/>
        <v>0.53666666666734875</v>
      </c>
      <c r="J33" s="39"/>
      <c r="K33" s="80">
        <v>6.3</v>
      </c>
      <c r="L33" s="54"/>
      <c r="M33" s="132" t="s">
        <v>80</v>
      </c>
      <c r="N33" s="136" t="s">
        <v>99</v>
      </c>
      <c r="O33" s="136"/>
      <c r="P33" s="136" t="s">
        <v>101</v>
      </c>
      <c r="Q33" s="136"/>
      <c r="R33" s="136" t="s">
        <v>69</v>
      </c>
      <c r="S33" s="136"/>
      <c r="T33" s="136" t="s">
        <v>69</v>
      </c>
      <c r="U33" s="136"/>
      <c r="V33" s="136" t="s">
        <v>106</v>
      </c>
      <c r="W33" s="136"/>
      <c r="X33" s="136"/>
      <c r="Y33" s="136"/>
      <c r="Z33" s="138"/>
    </row>
    <row r="34" spans="1:26" ht="23.25" customHeight="1" x14ac:dyDescent="0.2">
      <c r="A34" s="80" t="s">
        <v>23</v>
      </c>
      <c r="B34" s="82">
        <v>1117.232</v>
      </c>
      <c r="C34" s="50">
        <f t="shared" si="0"/>
        <v>0.20800000000008367</v>
      </c>
      <c r="D34" s="51">
        <f t="shared" si="1"/>
        <v>998.40000000040163</v>
      </c>
      <c r="E34" s="80"/>
      <c r="F34" s="82">
        <v>478.7226</v>
      </c>
      <c r="G34" s="52">
        <f t="shared" si="2"/>
        <v>0.10379999999997835</v>
      </c>
      <c r="H34" s="51">
        <f t="shared" si="3"/>
        <v>498.2399999998961</v>
      </c>
      <c r="I34" s="53">
        <f t="shared" si="4"/>
        <v>0.49903846153815673</v>
      </c>
      <c r="J34" s="39"/>
      <c r="K34" s="80">
        <v>6.3</v>
      </c>
      <c r="L34" s="54"/>
      <c r="M34" s="133"/>
      <c r="N34" s="139"/>
      <c r="O34" s="139"/>
      <c r="P34" s="139"/>
      <c r="Q34" s="139"/>
      <c r="R34" s="140"/>
      <c r="S34" s="133"/>
      <c r="T34" s="140"/>
      <c r="U34" s="133"/>
      <c r="V34" s="140"/>
      <c r="W34" s="148"/>
      <c r="X34" s="133"/>
      <c r="Y34" s="139"/>
      <c r="Z34" s="140"/>
    </row>
    <row r="35" spans="1:26" ht="23.25" customHeight="1" x14ac:dyDescent="0.2">
      <c r="A35" s="80" t="s">
        <v>24</v>
      </c>
      <c r="B35" s="82">
        <v>1117.5139999999999</v>
      </c>
      <c r="C35" s="50">
        <f t="shared" si="0"/>
        <v>0.28199999999992542</v>
      </c>
      <c r="D35" s="51">
        <f t="shared" si="1"/>
        <v>1353.599999999642</v>
      </c>
      <c r="E35" s="80"/>
      <c r="F35" s="82">
        <v>478.85570000000001</v>
      </c>
      <c r="G35" s="52">
        <f t="shared" si="2"/>
        <v>0.1331000000000131</v>
      </c>
      <c r="H35" s="51">
        <f t="shared" si="3"/>
        <v>638.88000000006286</v>
      </c>
      <c r="I35" s="53">
        <f t="shared" si="4"/>
        <v>0.47198581560300812</v>
      </c>
      <c r="J35" s="39"/>
      <c r="K35" s="80">
        <v>6.3</v>
      </c>
      <c r="L35" s="54"/>
      <c r="M35" s="9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26"/>
    </row>
    <row r="36" spans="1:26" ht="23.25" customHeight="1" x14ac:dyDescent="0.2">
      <c r="A36" s="80" t="s">
        <v>25</v>
      </c>
      <c r="B36" s="82">
        <v>1117.799</v>
      </c>
      <c r="C36" s="50">
        <f t="shared" si="0"/>
        <v>0.28500000000008185</v>
      </c>
      <c r="D36" s="51">
        <f t="shared" si="1"/>
        <v>1368.0000000003929</v>
      </c>
      <c r="E36" s="80"/>
      <c r="F36" s="82">
        <v>478.99160000000001</v>
      </c>
      <c r="G36" s="52">
        <f t="shared" si="2"/>
        <v>0.13589999999999236</v>
      </c>
      <c r="H36" s="51">
        <f t="shared" si="3"/>
        <v>652.31999999996333</v>
      </c>
      <c r="I36" s="53">
        <f>IF(H36="","",IF(D36="","",IF(AND(H36=0,D36=0),0,H36/D36)))</f>
        <v>0.47684210526299414</v>
      </c>
      <c r="J36" s="39"/>
      <c r="K36" s="80">
        <v>6.4</v>
      </c>
      <c r="L36" s="54"/>
      <c r="M36" s="9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26"/>
    </row>
    <row r="37" spans="1:26" ht="23.25" customHeight="1" x14ac:dyDescent="0.2">
      <c r="A37" s="80" t="s">
        <v>26</v>
      </c>
      <c r="B37" s="82">
        <v>1118.0809999999999</v>
      </c>
      <c r="C37" s="50">
        <f t="shared" si="0"/>
        <v>0.28199999999992542</v>
      </c>
      <c r="D37" s="51">
        <f t="shared" si="1"/>
        <v>1353.599999999642</v>
      </c>
      <c r="E37" s="80"/>
      <c r="F37" s="82">
        <v>479.1277</v>
      </c>
      <c r="G37" s="52">
        <f t="shared" si="2"/>
        <v>0.136099999999999</v>
      </c>
      <c r="H37" s="51">
        <f t="shared" si="3"/>
        <v>653.2799999999952</v>
      </c>
      <c r="I37" s="53">
        <f t="shared" si="4"/>
        <v>0.48262411347530138</v>
      </c>
      <c r="J37" s="39"/>
      <c r="K37" s="80">
        <v>6.4</v>
      </c>
      <c r="L37" s="54"/>
      <c r="M37" s="9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26"/>
    </row>
    <row r="38" spans="1:26" ht="23.25" customHeight="1" x14ac:dyDescent="0.2">
      <c r="A38" s="80" t="s">
        <v>27</v>
      </c>
      <c r="B38" s="82">
        <v>1118.3620000000001</v>
      </c>
      <c r="C38" s="50">
        <f t="shared" si="0"/>
        <v>0.28100000000017644</v>
      </c>
      <c r="D38" s="51">
        <f t="shared" si="1"/>
        <v>1348.8000000008469</v>
      </c>
      <c r="E38" s="80"/>
      <c r="F38" s="82">
        <v>479.2647</v>
      </c>
      <c r="G38" s="52">
        <f t="shared" si="2"/>
        <v>0.13700000000000045</v>
      </c>
      <c r="H38" s="51">
        <f t="shared" si="3"/>
        <v>657.60000000000218</v>
      </c>
      <c r="I38" s="53">
        <f t="shared" si="4"/>
        <v>0.48754448398546063</v>
      </c>
      <c r="J38" s="39"/>
      <c r="K38" s="80">
        <v>6.4</v>
      </c>
      <c r="L38" s="54"/>
      <c r="M38" s="9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26"/>
    </row>
    <row r="39" spans="1:26" ht="23.25" customHeight="1" x14ac:dyDescent="0.2">
      <c r="A39" s="80" t="s">
        <v>28</v>
      </c>
      <c r="B39" s="82">
        <v>1118.644</v>
      </c>
      <c r="C39" s="50">
        <f t="shared" si="0"/>
        <v>0.28199999999992542</v>
      </c>
      <c r="D39" s="51">
        <f t="shared" si="1"/>
        <v>1353.599999999642</v>
      </c>
      <c r="E39" s="80"/>
      <c r="F39" s="82">
        <v>479.40210000000002</v>
      </c>
      <c r="G39" s="52">
        <f t="shared" si="2"/>
        <v>0.13740000000001373</v>
      </c>
      <c r="H39" s="51">
        <f t="shared" si="3"/>
        <v>659.52000000006592</v>
      </c>
      <c r="I39" s="53">
        <f t="shared" si="4"/>
        <v>0.48723404255336905</v>
      </c>
      <c r="J39" s="39"/>
      <c r="K39" s="80">
        <v>6.4</v>
      </c>
      <c r="L39" s="54"/>
      <c r="M39" s="9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26"/>
    </row>
    <row r="40" spans="1:26" ht="23.25" customHeight="1" x14ac:dyDescent="0.2">
      <c r="A40" s="80" t="s">
        <v>29</v>
      </c>
      <c r="B40" s="82">
        <v>1118.925</v>
      </c>
      <c r="C40" s="50">
        <f t="shared" si="0"/>
        <v>0.28099999999994907</v>
      </c>
      <c r="D40" s="51">
        <f t="shared" si="1"/>
        <v>1348.7999999997555</v>
      </c>
      <c r="E40" s="80"/>
      <c r="F40" s="82">
        <v>479.53879999999998</v>
      </c>
      <c r="G40" s="52">
        <f t="shared" si="2"/>
        <v>0.13669999999996207</v>
      </c>
      <c r="H40" s="51">
        <f t="shared" si="3"/>
        <v>656.15999999981796</v>
      </c>
      <c r="I40" s="53">
        <f t="shared" si="4"/>
        <v>0.48647686832735532</v>
      </c>
      <c r="J40" s="39"/>
      <c r="K40" s="80">
        <v>6.4</v>
      </c>
      <c r="L40" s="54"/>
      <c r="M40" s="128" t="s">
        <v>109</v>
      </c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</row>
    <row r="41" spans="1:26" ht="23.25" customHeight="1" x14ac:dyDescent="0.2">
      <c r="A41" s="80" t="s">
        <v>30</v>
      </c>
      <c r="B41" s="82">
        <v>1119.2059999999999</v>
      </c>
      <c r="C41" s="50">
        <f t="shared" si="0"/>
        <v>0.28099999999994907</v>
      </c>
      <c r="D41" s="51">
        <f t="shared" si="1"/>
        <v>1348.7999999997555</v>
      </c>
      <c r="E41" s="80"/>
      <c r="F41" s="82">
        <v>479.67680000000001</v>
      </c>
      <c r="G41" s="52">
        <f t="shared" si="2"/>
        <v>0.13800000000003365</v>
      </c>
      <c r="H41" s="51">
        <f t="shared" si="3"/>
        <v>662.40000000016153</v>
      </c>
      <c r="I41" s="53">
        <f t="shared" si="4"/>
        <v>0.49110320284718384</v>
      </c>
      <c r="J41" s="39"/>
      <c r="K41" s="80">
        <v>6.4</v>
      </c>
      <c r="L41" s="54"/>
      <c r="M41" s="141" t="s">
        <v>79</v>
      </c>
      <c r="N41" s="135" t="s">
        <v>98</v>
      </c>
      <c r="O41" s="135"/>
      <c r="P41" s="135" t="s">
        <v>93</v>
      </c>
      <c r="Q41" s="135"/>
      <c r="R41" s="135"/>
      <c r="S41" s="135" t="s">
        <v>111</v>
      </c>
      <c r="T41" s="135" t="s">
        <v>81</v>
      </c>
      <c r="U41" s="135"/>
      <c r="V41" s="135"/>
      <c r="W41" s="135"/>
      <c r="X41" s="135" t="s">
        <v>93</v>
      </c>
      <c r="Y41" s="135"/>
      <c r="Z41" s="137"/>
    </row>
    <row r="42" spans="1:26" ht="23.25" customHeight="1" x14ac:dyDescent="0.2">
      <c r="A42" s="80" t="s">
        <v>31</v>
      </c>
      <c r="B42" s="82">
        <v>1119.4880000000001</v>
      </c>
      <c r="C42" s="50">
        <f t="shared" si="0"/>
        <v>0.2820000000001528</v>
      </c>
      <c r="D42" s="51">
        <f t="shared" si="1"/>
        <v>1353.6000000007334</v>
      </c>
      <c r="E42" s="80"/>
      <c r="F42" s="82">
        <v>479.81580000000002</v>
      </c>
      <c r="G42" s="52">
        <f t="shared" si="2"/>
        <v>0.13900000000001</v>
      </c>
      <c r="H42" s="51">
        <f t="shared" si="3"/>
        <v>667.20000000004802</v>
      </c>
      <c r="I42" s="53">
        <f t="shared" si="4"/>
        <v>0.49290780141820811</v>
      </c>
      <c r="J42" s="39"/>
      <c r="K42" s="80">
        <v>6.4</v>
      </c>
      <c r="L42" s="54"/>
      <c r="M42" s="132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8"/>
    </row>
    <row r="43" spans="1:26" ht="22.5" customHeight="1" x14ac:dyDescent="0.2">
      <c r="A43" s="181" t="s">
        <v>70</v>
      </c>
      <c r="B43" s="181"/>
      <c r="C43" s="181"/>
      <c r="D43" s="51">
        <f>SUM(D18:D42)</f>
        <v>31900.799999999799</v>
      </c>
      <c r="E43" s="80"/>
      <c r="F43" s="55"/>
      <c r="G43" s="61"/>
      <c r="H43" s="51">
        <f>SUM(H18:H42)</f>
        <v>15593.28000000005</v>
      </c>
      <c r="I43" s="53">
        <f>IF(AND(H43=0,D43=0),0,H43/D43)</f>
        <v>0.48880529641890325</v>
      </c>
      <c r="J43" s="39"/>
      <c r="K43" s="39"/>
      <c r="L43" s="54"/>
      <c r="M43" s="132" t="s">
        <v>80</v>
      </c>
      <c r="N43" s="136" t="s">
        <v>99</v>
      </c>
      <c r="O43" s="136"/>
      <c r="P43" s="136" t="s">
        <v>110</v>
      </c>
      <c r="Q43" s="136"/>
      <c r="R43" s="136"/>
      <c r="S43" s="136"/>
      <c r="T43" s="136"/>
      <c r="U43" s="136"/>
      <c r="V43" s="136"/>
      <c r="W43" s="136"/>
      <c r="X43" s="136" t="s">
        <v>110</v>
      </c>
      <c r="Y43" s="136"/>
      <c r="Z43" s="138"/>
    </row>
    <row r="44" spans="1:26" ht="22.5" customHeight="1" x14ac:dyDescent="0.2">
      <c r="A44" s="178" t="s">
        <v>71</v>
      </c>
      <c r="B44" s="178"/>
      <c r="C44" s="178"/>
      <c r="D44" s="62"/>
      <c r="E44" s="62"/>
      <c r="F44" s="63"/>
      <c r="G44" s="39"/>
      <c r="H44" s="39"/>
      <c r="I44" s="39"/>
      <c r="J44" s="39"/>
      <c r="K44" s="39"/>
      <c r="L44" s="54"/>
      <c r="M44" s="133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</row>
    <row r="45" spans="1:26" ht="22.5" customHeight="1" x14ac:dyDescent="0.2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126"/>
      <c r="O45" s="142"/>
      <c r="P45" s="126"/>
      <c r="Q45" s="127"/>
      <c r="R45" s="142"/>
      <c r="S45" s="7"/>
      <c r="T45" s="126"/>
      <c r="U45" s="127"/>
      <c r="V45" s="127"/>
      <c r="W45" s="142"/>
      <c r="X45" s="126"/>
      <c r="Y45" s="127"/>
      <c r="Z45" s="127"/>
    </row>
    <row r="46" spans="1:26" ht="22.5" customHeight="1" x14ac:dyDescent="0.2">
      <c r="A46" s="169" t="s">
        <v>72</v>
      </c>
      <c r="B46" s="169"/>
      <c r="C46" s="169"/>
      <c r="D46" s="169"/>
      <c r="E46" s="169"/>
      <c r="F46" s="169"/>
      <c r="G46" s="168" t="s">
        <v>73</v>
      </c>
      <c r="H46" s="168"/>
      <c r="I46" s="168"/>
      <c r="J46" s="168"/>
      <c r="K46" s="168"/>
      <c r="L46" s="168"/>
      <c r="M46" s="9"/>
      <c r="N46" s="126"/>
      <c r="O46" s="142"/>
      <c r="P46" s="126"/>
      <c r="Q46" s="127"/>
      <c r="R46" s="142"/>
      <c r="S46" s="7"/>
      <c r="T46" s="126"/>
      <c r="U46" s="127"/>
      <c r="V46" s="127"/>
      <c r="W46" s="142"/>
      <c r="X46" s="126"/>
      <c r="Y46" s="127"/>
      <c r="Z46" s="127"/>
    </row>
    <row r="47" spans="1:26" ht="22.5" customHeight="1" x14ac:dyDescent="0.2">
      <c r="A47" s="85" t="s">
        <v>386</v>
      </c>
      <c r="B47" s="85"/>
      <c r="C47" s="85"/>
      <c r="D47" s="169" t="s">
        <v>74</v>
      </c>
      <c r="E47" s="169"/>
      <c r="F47" s="169"/>
      <c r="G47" s="57"/>
      <c r="H47" s="57"/>
      <c r="I47" s="57"/>
      <c r="J47" s="57"/>
      <c r="K47" s="57"/>
      <c r="L47" s="57"/>
      <c r="M47" s="9"/>
      <c r="N47" s="126"/>
      <c r="O47" s="142"/>
      <c r="P47" s="126"/>
      <c r="Q47" s="127"/>
      <c r="R47" s="142"/>
      <c r="S47" s="7"/>
      <c r="T47" s="126"/>
      <c r="U47" s="127"/>
      <c r="V47" s="127"/>
      <c r="W47" s="142"/>
      <c r="X47" s="126"/>
      <c r="Y47" s="127"/>
      <c r="Z47" s="127"/>
    </row>
    <row r="48" spans="1:26" ht="22.5" customHeight="1" x14ac:dyDescent="0.2">
      <c r="A48" s="89" t="s">
        <v>75</v>
      </c>
      <c r="B48" s="89"/>
      <c r="C48" s="89"/>
      <c r="D48" s="89" t="s">
        <v>76</v>
      </c>
      <c r="E48" s="89"/>
      <c r="F48" s="89"/>
      <c r="G48" s="59"/>
      <c r="H48" s="59"/>
      <c r="I48" s="56"/>
      <c r="J48" s="56"/>
      <c r="K48" s="56"/>
      <c r="L48" s="56"/>
    </row>
    <row r="49" spans="1:23" ht="22.5" customHeight="1" x14ac:dyDescent="0.2">
      <c r="A49" s="85" t="s">
        <v>385</v>
      </c>
      <c r="B49" s="85"/>
      <c r="C49" s="85"/>
      <c r="D49" s="169" t="s">
        <v>74</v>
      </c>
      <c r="E49" s="169"/>
      <c r="F49" s="169"/>
      <c r="G49" s="56"/>
      <c r="H49" s="169" t="s">
        <v>191</v>
      </c>
      <c r="I49" s="169"/>
      <c r="J49" s="169"/>
      <c r="K49" s="169" t="s">
        <v>77</v>
      </c>
      <c r="L49" s="169"/>
      <c r="N49" s="91" t="s">
        <v>150</v>
      </c>
      <c r="O49" s="91"/>
      <c r="P49" s="91"/>
      <c r="Q49" s="90" t="s">
        <v>382</v>
      </c>
      <c r="R49" s="90"/>
      <c r="S49" s="90"/>
      <c r="T49" s="90"/>
      <c r="U49" s="90"/>
      <c r="V49" s="90"/>
      <c r="W49" s="1"/>
    </row>
    <row r="50" spans="1:23" ht="22.5" customHeight="1" x14ac:dyDescent="0.2">
      <c r="A50" s="89" t="s">
        <v>75</v>
      </c>
      <c r="B50" s="89"/>
      <c r="C50" s="89"/>
      <c r="D50" s="89" t="s">
        <v>76</v>
      </c>
      <c r="E50" s="89"/>
      <c r="F50" s="89"/>
      <c r="G50" s="59"/>
      <c r="H50" s="89" t="s">
        <v>75</v>
      </c>
      <c r="I50" s="89"/>
      <c r="J50" s="89"/>
      <c r="K50" s="89" t="s">
        <v>76</v>
      </c>
      <c r="L50" s="89"/>
      <c r="S50" s="86" t="s">
        <v>76</v>
      </c>
      <c r="T50" s="86"/>
    </row>
    <row r="51" spans="1:23" ht="20.100000000000001" customHeight="1" x14ac:dyDescent="0.2">
      <c r="A51" s="85" t="s">
        <v>381</v>
      </c>
      <c r="B51" s="85"/>
      <c r="C51" s="85"/>
      <c r="D51" s="169" t="s">
        <v>74</v>
      </c>
      <c r="E51" s="169"/>
      <c r="F51" s="169"/>
      <c r="G51" s="56"/>
      <c r="H51" s="56"/>
      <c r="I51" s="56"/>
      <c r="J51" s="56"/>
      <c r="K51" s="56"/>
      <c r="L51" s="56"/>
    </row>
    <row r="52" spans="1:23" ht="20.100000000000001" customHeight="1" x14ac:dyDescent="0.2">
      <c r="A52" s="87" t="s">
        <v>75</v>
      </c>
      <c r="B52" s="87"/>
      <c r="C52" s="87"/>
      <c r="D52" s="89" t="s">
        <v>76</v>
      </c>
      <c r="E52" s="89"/>
      <c r="F52" s="89"/>
      <c r="G52" s="60"/>
      <c r="H52" s="60"/>
      <c r="I52" s="56"/>
      <c r="J52" s="56"/>
      <c r="K52" s="56"/>
      <c r="L52" s="56"/>
    </row>
  </sheetData>
  <mergeCells count="258">
    <mergeCell ref="A51:C51"/>
    <mergeCell ref="D51:F51"/>
    <mergeCell ref="N46:O46"/>
    <mergeCell ref="N47:O47"/>
    <mergeCell ref="T45:W45"/>
    <mergeCell ref="T46:W46"/>
    <mergeCell ref="A52:C52"/>
    <mergeCell ref="D52:F52"/>
    <mergeCell ref="I1:L2"/>
    <mergeCell ref="G5:H6"/>
    <mergeCell ref="I5:L6"/>
    <mergeCell ref="H10:L10"/>
    <mergeCell ref="A48:C48"/>
    <mergeCell ref="A49:C49"/>
    <mergeCell ref="A50:C50"/>
    <mergeCell ref="D50:F50"/>
    <mergeCell ref="N39:O39"/>
    <mergeCell ref="P39:Q39"/>
    <mergeCell ref="N41:O42"/>
    <mergeCell ref="P41:R42"/>
    <mergeCell ref="M40:Z40"/>
    <mergeCell ref="M43:M44"/>
    <mergeCell ref="M41:M42"/>
    <mergeCell ref="Q49:V49"/>
    <mergeCell ref="N49:P49"/>
    <mergeCell ref="P45:R45"/>
    <mergeCell ref="N43:O44"/>
    <mergeCell ref="P43:R44"/>
    <mergeCell ref="P46:R46"/>
    <mergeCell ref="P47:R47"/>
    <mergeCell ref="N45:O45"/>
    <mergeCell ref="X45:Z45"/>
    <mergeCell ref="X46:Z46"/>
    <mergeCell ref="X47:Z47"/>
    <mergeCell ref="S50:T50"/>
    <mergeCell ref="X41:Z42"/>
    <mergeCell ref="X43:Z44"/>
    <mergeCell ref="R39:S39"/>
    <mergeCell ref="T39:U39"/>
    <mergeCell ref="V39:X39"/>
    <mergeCell ref="Y39:Z39"/>
    <mergeCell ref="S41:S44"/>
    <mergeCell ref="T41:W44"/>
    <mergeCell ref="T47:W47"/>
    <mergeCell ref="V38:X38"/>
    <mergeCell ref="Y38:Z38"/>
    <mergeCell ref="N38:O38"/>
    <mergeCell ref="P38:Q38"/>
    <mergeCell ref="R38:S38"/>
    <mergeCell ref="T38:U38"/>
    <mergeCell ref="N37:O37"/>
    <mergeCell ref="P37:Q37"/>
    <mergeCell ref="R37:S37"/>
    <mergeCell ref="T37:U37"/>
    <mergeCell ref="V37:X37"/>
    <mergeCell ref="Y37:Z37"/>
    <mergeCell ref="V34:X34"/>
    <mergeCell ref="W28:Z28"/>
    <mergeCell ref="W23:Z23"/>
    <mergeCell ref="R36:S36"/>
    <mergeCell ref="T36:U36"/>
    <mergeCell ref="V36:X36"/>
    <mergeCell ref="Y36:Z36"/>
    <mergeCell ref="N35:O35"/>
    <mergeCell ref="P35:Q35"/>
    <mergeCell ref="R35:S35"/>
    <mergeCell ref="T35:U35"/>
    <mergeCell ref="V35:X35"/>
    <mergeCell ref="Y35:Z35"/>
    <mergeCell ref="N31:O32"/>
    <mergeCell ref="N33:O34"/>
    <mergeCell ref="T34:U34"/>
    <mergeCell ref="P32:Q32"/>
    <mergeCell ref="P33:Q33"/>
    <mergeCell ref="P34:Q34"/>
    <mergeCell ref="P31:Q31"/>
    <mergeCell ref="R34:S34"/>
    <mergeCell ref="N24:P24"/>
    <mergeCell ref="N23:P23"/>
    <mergeCell ref="N26:P26"/>
    <mergeCell ref="X9:Z9"/>
    <mergeCell ref="X10:Z10"/>
    <mergeCell ref="X11:Z11"/>
    <mergeCell ref="X12:Z12"/>
    <mergeCell ref="X13:Z13"/>
    <mergeCell ref="T33:U33"/>
    <mergeCell ref="R31:S31"/>
    <mergeCell ref="R32:S32"/>
    <mergeCell ref="T15:U15"/>
    <mergeCell ref="V15:W15"/>
    <mergeCell ref="X14:Z14"/>
    <mergeCell ref="X15:Z15"/>
    <mergeCell ref="X16:Z16"/>
    <mergeCell ref="W26:Z26"/>
    <mergeCell ref="W25:Z25"/>
    <mergeCell ref="W27:Z27"/>
    <mergeCell ref="W22:Z22"/>
    <mergeCell ref="V14:W14"/>
    <mergeCell ref="Q24:S24"/>
    <mergeCell ref="W24:Z24"/>
    <mergeCell ref="Q23:S23"/>
    <mergeCell ref="T24:V24"/>
    <mergeCell ref="T16:U16"/>
    <mergeCell ref="T18:V19"/>
    <mergeCell ref="N18:P19"/>
    <mergeCell ref="T20:V21"/>
    <mergeCell ref="Q21:S21"/>
    <mergeCell ref="N22:P22"/>
    <mergeCell ref="T23:V23"/>
    <mergeCell ref="N20:P21"/>
    <mergeCell ref="N16:O16"/>
    <mergeCell ref="Q20:S20"/>
    <mergeCell ref="R16:S16"/>
    <mergeCell ref="V16:W16"/>
    <mergeCell ref="T22:V22"/>
    <mergeCell ref="Q18:S18"/>
    <mergeCell ref="Q19:S19"/>
    <mergeCell ref="R8:S8"/>
    <mergeCell ref="R9:S9"/>
    <mergeCell ref="R10:S10"/>
    <mergeCell ref="T8:U8"/>
    <mergeCell ref="P8:Q8"/>
    <mergeCell ref="P9:Q9"/>
    <mergeCell ref="P10:Q10"/>
    <mergeCell ref="N12:O12"/>
    <mergeCell ref="N28:P28"/>
    <mergeCell ref="Q28:S28"/>
    <mergeCell ref="T28:V28"/>
    <mergeCell ref="Q26:S26"/>
    <mergeCell ref="Q25:S25"/>
    <mergeCell ref="Q22:S22"/>
    <mergeCell ref="N25:P25"/>
    <mergeCell ref="T26:V26"/>
    <mergeCell ref="T25:V25"/>
    <mergeCell ref="N27:P27"/>
    <mergeCell ref="Q27:S27"/>
    <mergeCell ref="T27:V27"/>
    <mergeCell ref="P14:Q14"/>
    <mergeCell ref="P15:Q15"/>
    <mergeCell ref="P16:Q16"/>
    <mergeCell ref="V13:W13"/>
    <mergeCell ref="N3:O6"/>
    <mergeCell ref="T3:U3"/>
    <mergeCell ref="T10:U10"/>
    <mergeCell ref="T9:U9"/>
    <mergeCell ref="N8:O8"/>
    <mergeCell ref="M1:Z1"/>
    <mergeCell ref="M2:Z2"/>
    <mergeCell ref="X3:Z6"/>
    <mergeCell ref="M5:M6"/>
    <mergeCell ref="M3:M4"/>
    <mergeCell ref="R3:S3"/>
    <mergeCell ref="R4:S4"/>
    <mergeCell ref="R5:S5"/>
    <mergeCell ref="R6:S6"/>
    <mergeCell ref="T4:U4"/>
    <mergeCell ref="T5:U5"/>
    <mergeCell ref="P3:Q4"/>
    <mergeCell ref="V3:W3"/>
    <mergeCell ref="V4:W4"/>
    <mergeCell ref="V5:W5"/>
    <mergeCell ref="V6:W6"/>
    <mergeCell ref="T6:U6"/>
    <mergeCell ref="P5:Q6"/>
    <mergeCell ref="P7:Q7"/>
    <mergeCell ref="N7:O7"/>
    <mergeCell ref="M17:Z17"/>
    <mergeCell ref="W18:Z21"/>
    <mergeCell ref="V11:W11"/>
    <mergeCell ref="V12:W12"/>
    <mergeCell ref="T7:U7"/>
    <mergeCell ref="V7:W7"/>
    <mergeCell ref="R11:S11"/>
    <mergeCell ref="R12:S12"/>
    <mergeCell ref="R13:S13"/>
    <mergeCell ref="R14:S14"/>
    <mergeCell ref="R15:S15"/>
    <mergeCell ref="R7:S7"/>
    <mergeCell ref="X7:Z7"/>
    <mergeCell ref="X8:Z8"/>
    <mergeCell ref="T11:U11"/>
    <mergeCell ref="T12:U12"/>
    <mergeCell ref="P13:Q13"/>
    <mergeCell ref="T13:U13"/>
    <mergeCell ref="N13:O13"/>
    <mergeCell ref="V8:W8"/>
    <mergeCell ref="V9:W9"/>
    <mergeCell ref="V10:W10"/>
    <mergeCell ref="N9:O9"/>
    <mergeCell ref="M20:M21"/>
    <mergeCell ref="M31:M32"/>
    <mergeCell ref="N10:O10"/>
    <mergeCell ref="N11:O11"/>
    <mergeCell ref="D48:F48"/>
    <mergeCell ref="F15:G15"/>
    <mergeCell ref="M18:M19"/>
    <mergeCell ref="P11:Q11"/>
    <mergeCell ref="P12:Q12"/>
    <mergeCell ref="N14:O14"/>
    <mergeCell ref="N15:O15"/>
    <mergeCell ref="N36:O36"/>
    <mergeCell ref="P36:Q36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T14:U14"/>
    <mergeCell ref="A43:C43"/>
    <mergeCell ref="J13:K13"/>
    <mergeCell ref="A3:F3"/>
    <mergeCell ref="A4:F4"/>
    <mergeCell ref="A5:F5"/>
    <mergeCell ref="A6:F6"/>
    <mergeCell ref="A12:L12"/>
    <mergeCell ref="H50:J50"/>
    <mergeCell ref="K50:L50"/>
    <mergeCell ref="D49:F49"/>
    <mergeCell ref="A47:C47"/>
    <mergeCell ref="D47:F47"/>
    <mergeCell ref="A46:F46"/>
    <mergeCell ref="A44:C44"/>
    <mergeCell ref="I13:I17"/>
    <mergeCell ref="J14:K14"/>
    <mergeCell ref="J15:K15"/>
    <mergeCell ref="G46:L46"/>
    <mergeCell ref="H49:J49"/>
    <mergeCell ref="K49:L49"/>
    <mergeCell ref="A7:L7"/>
    <mergeCell ref="F13:G13"/>
    <mergeCell ref="I11:L11"/>
    <mergeCell ref="B14:C14"/>
    <mergeCell ref="G1:H2"/>
    <mergeCell ref="J16:J17"/>
    <mergeCell ref="K16:K17"/>
    <mergeCell ref="A13:A17"/>
    <mergeCell ref="E16:E17"/>
    <mergeCell ref="B15:C15"/>
    <mergeCell ref="D15:E15"/>
    <mergeCell ref="B13:C13"/>
    <mergeCell ref="D13:E13"/>
    <mergeCell ref="F14:G14"/>
    <mergeCell ref="A9:L9"/>
    <mergeCell ref="A1:F1"/>
    <mergeCell ref="A2:F2"/>
    <mergeCell ref="G3:H4"/>
    <mergeCell ref="I3:L4"/>
    <mergeCell ref="A11:D11"/>
    <mergeCell ref="E11:H11"/>
    <mergeCell ref="A10:D10"/>
    <mergeCell ref="E10:G10"/>
    <mergeCell ref="D14:E14"/>
    <mergeCell ref="A8:L8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5" orientation="portrait" horizontalDpi="180" verticalDpi="180" r:id="rId1"/>
  <headerFooter alignWithMargins="0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Z52"/>
  <sheetViews>
    <sheetView view="pageBreakPreview" topLeftCell="A13" zoomScale="75" zoomScaleNormal="100" zoomScaleSheetLayoutView="75" workbookViewId="0">
      <selection activeCell="H31" sqref="H31"/>
    </sheetView>
  </sheetViews>
  <sheetFormatPr defaultRowHeight="18.75" x14ac:dyDescent="0.2"/>
  <cols>
    <col min="1" max="1" width="11.140625" style="2" customWidth="1"/>
    <col min="2" max="2" width="15.140625" style="2" customWidth="1"/>
    <col min="3" max="3" width="13.5703125" style="2" customWidth="1"/>
    <col min="4" max="4" width="12.7109375" style="2" customWidth="1"/>
    <col min="5" max="5" width="5.42578125" style="2" customWidth="1"/>
    <col min="6" max="6" width="14.140625" style="2" customWidth="1"/>
    <col min="7" max="7" width="13.7109375" style="2" customWidth="1"/>
    <col min="8" max="8" width="16.42578125" style="2" customWidth="1"/>
    <col min="9" max="9" width="8.28515625" style="2" customWidth="1"/>
    <col min="10" max="11" width="8.85546875" style="2" customWidth="1"/>
    <col min="12" max="12" width="18.85546875" style="2" customWidth="1"/>
    <col min="13" max="26" width="10.28515625" style="2" customWidth="1"/>
    <col min="27" max="16384" width="9.140625" style="2"/>
  </cols>
  <sheetData>
    <row r="1" spans="1:26" ht="21.75" customHeight="1" x14ac:dyDescent="0.2">
      <c r="A1" s="103" t="s">
        <v>157</v>
      </c>
      <c r="B1" s="103"/>
      <c r="C1" s="103"/>
      <c r="D1" s="103"/>
      <c r="E1" s="103"/>
      <c r="F1" s="103"/>
      <c r="G1" s="107" t="s">
        <v>154</v>
      </c>
      <c r="H1" s="107"/>
      <c r="I1" s="103" t="s">
        <v>160</v>
      </c>
      <c r="J1" s="103"/>
      <c r="K1" s="103"/>
      <c r="L1" s="103"/>
      <c r="M1" s="128" t="s">
        <v>96</v>
      </c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ht="21.75" customHeight="1" x14ac:dyDescent="0.2">
      <c r="A2" s="105" t="s">
        <v>45</v>
      </c>
      <c r="B2" s="105"/>
      <c r="C2" s="105"/>
      <c r="D2" s="105"/>
      <c r="E2" s="105"/>
      <c r="F2" s="105"/>
      <c r="G2" s="107"/>
      <c r="H2" s="107"/>
      <c r="I2" s="103"/>
      <c r="J2" s="103"/>
      <c r="K2" s="103"/>
      <c r="L2" s="103"/>
      <c r="M2" s="128" t="s">
        <v>78</v>
      </c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21.75" customHeight="1" x14ac:dyDescent="0.2">
      <c r="A3" s="103" t="s">
        <v>158</v>
      </c>
      <c r="B3" s="104"/>
      <c r="C3" s="104"/>
      <c r="D3" s="104"/>
      <c r="E3" s="104"/>
      <c r="F3" s="104"/>
      <c r="G3" s="107" t="s">
        <v>155</v>
      </c>
      <c r="H3" s="107"/>
      <c r="I3" s="103" t="s">
        <v>211</v>
      </c>
      <c r="J3" s="103"/>
      <c r="K3" s="103"/>
      <c r="L3" s="103"/>
      <c r="M3" s="141" t="s">
        <v>79</v>
      </c>
      <c r="N3" s="137" t="s">
        <v>81</v>
      </c>
      <c r="O3" s="141"/>
      <c r="P3" s="137" t="s">
        <v>65</v>
      </c>
      <c r="Q3" s="141"/>
      <c r="R3" s="137" t="s">
        <v>82</v>
      </c>
      <c r="S3" s="141"/>
      <c r="T3" s="137" t="s">
        <v>85</v>
      </c>
      <c r="U3" s="141"/>
      <c r="V3" s="137" t="s">
        <v>87</v>
      </c>
      <c r="W3" s="141"/>
      <c r="X3" s="144" t="s">
        <v>91</v>
      </c>
      <c r="Y3" s="145"/>
      <c r="Z3" s="145"/>
    </row>
    <row r="4" spans="1:26" ht="29.25" customHeight="1" x14ac:dyDescent="0.2">
      <c r="A4" s="105" t="s">
        <v>46</v>
      </c>
      <c r="B4" s="105"/>
      <c r="C4" s="105"/>
      <c r="D4" s="105"/>
      <c r="E4" s="105"/>
      <c r="F4" s="105"/>
      <c r="G4" s="107"/>
      <c r="H4" s="107"/>
      <c r="I4" s="103"/>
      <c r="J4" s="103"/>
      <c r="K4" s="103"/>
      <c r="L4" s="103"/>
      <c r="M4" s="132"/>
      <c r="N4" s="138"/>
      <c r="O4" s="132"/>
      <c r="P4" s="138"/>
      <c r="Q4" s="132"/>
      <c r="R4" s="138" t="s">
        <v>83</v>
      </c>
      <c r="S4" s="132"/>
      <c r="T4" s="138" t="s">
        <v>86</v>
      </c>
      <c r="U4" s="132"/>
      <c r="V4" s="138" t="s">
        <v>88</v>
      </c>
      <c r="W4" s="132"/>
      <c r="X4" s="144"/>
      <c r="Y4" s="145"/>
      <c r="Z4" s="145"/>
    </row>
    <row r="5" spans="1:26" ht="21.75" customHeight="1" x14ac:dyDescent="0.2">
      <c r="A5" s="103" t="s">
        <v>185</v>
      </c>
      <c r="B5" s="104"/>
      <c r="C5" s="104"/>
      <c r="D5" s="104"/>
      <c r="E5" s="104"/>
      <c r="F5" s="104"/>
      <c r="G5" s="107" t="s">
        <v>156</v>
      </c>
      <c r="H5" s="107"/>
      <c r="I5" s="103" t="s">
        <v>264</v>
      </c>
      <c r="J5" s="103"/>
      <c r="K5" s="103"/>
      <c r="L5" s="103"/>
      <c r="M5" s="132" t="s">
        <v>80</v>
      </c>
      <c r="N5" s="138"/>
      <c r="O5" s="132"/>
      <c r="P5" s="138" t="s">
        <v>190</v>
      </c>
      <c r="Q5" s="132"/>
      <c r="R5" s="146" t="s">
        <v>84</v>
      </c>
      <c r="S5" s="147"/>
      <c r="T5" s="146" t="s">
        <v>84</v>
      </c>
      <c r="U5" s="147"/>
      <c r="V5" s="138" t="s">
        <v>89</v>
      </c>
      <c r="W5" s="132"/>
      <c r="X5" s="144"/>
      <c r="Y5" s="145"/>
      <c r="Z5" s="145"/>
    </row>
    <row r="6" spans="1:26" ht="21.75" customHeight="1" x14ac:dyDescent="0.2">
      <c r="A6" s="105" t="s">
        <v>47</v>
      </c>
      <c r="B6" s="105"/>
      <c r="C6" s="105"/>
      <c r="D6" s="105"/>
      <c r="E6" s="105"/>
      <c r="F6" s="105"/>
      <c r="G6" s="107"/>
      <c r="H6" s="107"/>
      <c r="I6" s="103"/>
      <c r="J6" s="103"/>
      <c r="K6" s="103"/>
      <c r="L6" s="103"/>
      <c r="M6" s="133"/>
      <c r="N6" s="140"/>
      <c r="O6" s="133"/>
      <c r="P6" s="140"/>
      <c r="Q6" s="133"/>
      <c r="R6" s="140"/>
      <c r="S6" s="133"/>
      <c r="T6" s="140"/>
      <c r="U6" s="133"/>
      <c r="V6" s="140" t="s">
        <v>90</v>
      </c>
      <c r="W6" s="133"/>
      <c r="X6" s="144"/>
      <c r="Y6" s="145"/>
      <c r="Z6" s="145"/>
    </row>
    <row r="7" spans="1:26" ht="21.75" customHeight="1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9"/>
      <c r="N7" s="126"/>
      <c r="O7" s="142"/>
      <c r="P7" s="126"/>
      <c r="Q7" s="142"/>
      <c r="R7" s="126"/>
      <c r="S7" s="142"/>
      <c r="T7" s="126"/>
      <c r="U7" s="142"/>
      <c r="V7" s="126"/>
      <c r="W7" s="142"/>
      <c r="X7" s="126"/>
      <c r="Y7" s="127"/>
      <c r="Z7" s="127"/>
    </row>
    <row r="8" spans="1:26" ht="22.5" customHeight="1" x14ac:dyDescent="0.2">
      <c r="A8" s="131" t="s">
        <v>48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9"/>
      <c r="N8" s="126"/>
      <c r="O8" s="142"/>
      <c r="P8" s="126"/>
      <c r="Q8" s="142"/>
      <c r="R8" s="126"/>
      <c r="S8" s="142"/>
      <c r="T8" s="126"/>
      <c r="U8" s="142"/>
      <c r="V8" s="126"/>
      <c r="W8" s="142"/>
      <c r="X8" s="126"/>
      <c r="Y8" s="127"/>
      <c r="Z8" s="127"/>
    </row>
    <row r="9" spans="1:26" ht="22.5" customHeight="1" x14ac:dyDescent="0.2">
      <c r="A9" s="120" t="s">
        <v>49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9"/>
      <c r="N9" s="126"/>
      <c r="O9" s="142"/>
      <c r="P9" s="126"/>
      <c r="Q9" s="142"/>
      <c r="R9" s="126"/>
      <c r="S9" s="142"/>
      <c r="T9" s="126"/>
      <c r="U9" s="142"/>
      <c r="V9" s="126"/>
      <c r="W9" s="142"/>
      <c r="X9" s="126"/>
      <c r="Y9" s="127"/>
      <c r="Z9" s="127"/>
    </row>
    <row r="10" spans="1:26" ht="22.5" customHeight="1" x14ac:dyDescent="0.2">
      <c r="A10" s="117" t="s">
        <v>112</v>
      </c>
      <c r="B10" s="117"/>
      <c r="C10" s="117"/>
      <c r="D10" s="117"/>
      <c r="E10" s="125" t="s">
        <v>378</v>
      </c>
      <c r="F10" s="125"/>
      <c r="G10" s="125"/>
      <c r="H10" s="106" t="s">
        <v>379</v>
      </c>
      <c r="I10" s="106"/>
      <c r="J10" s="106"/>
      <c r="K10" s="106"/>
      <c r="L10" s="106"/>
      <c r="M10" s="9"/>
      <c r="N10" s="126"/>
      <c r="O10" s="142"/>
      <c r="P10" s="126"/>
      <c r="Q10" s="142"/>
      <c r="R10" s="126"/>
      <c r="S10" s="142"/>
      <c r="T10" s="126"/>
      <c r="U10" s="142"/>
      <c r="V10" s="126"/>
      <c r="W10" s="142"/>
      <c r="X10" s="126"/>
      <c r="Y10" s="127"/>
      <c r="Z10" s="127"/>
    </row>
    <row r="11" spans="1:26" ht="22.5" customHeight="1" x14ac:dyDescent="0.2">
      <c r="A11" s="117" t="s">
        <v>113</v>
      </c>
      <c r="B11" s="117"/>
      <c r="C11" s="117"/>
      <c r="D11" s="117"/>
      <c r="E11" s="124" t="s">
        <v>240</v>
      </c>
      <c r="F11" s="124"/>
      <c r="G11" s="124"/>
      <c r="H11" s="124"/>
      <c r="I11" s="106" t="s">
        <v>114</v>
      </c>
      <c r="J11" s="106"/>
      <c r="K11" s="106"/>
      <c r="L11" s="106"/>
      <c r="M11" s="9"/>
      <c r="N11" s="126"/>
      <c r="O11" s="142"/>
      <c r="P11" s="126"/>
      <c r="Q11" s="142"/>
      <c r="R11" s="126"/>
      <c r="S11" s="142"/>
      <c r="T11" s="126"/>
      <c r="U11" s="142"/>
      <c r="V11" s="126"/>
      <c r="W11" s="142"/>
      <c r="X11" s="126"/>
      <c r="Y11" s="127"/>
      <c r="Z11" s="127"/>
    </row>
    <row r="12" spans="1:26" ht="21.75" customHeight="1" x14ac:dyDescent="0.2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9"/>
      <c r="N12" s="126"/>
      <c r="O12" s="142"/>
      <c r="P12" s="126"/>
      <c r="Q12" s="142"/>
      <c r="R12" s="126"/>
      <c r="S12" s="142"/>
      <c r="T12" s="126"/>
      <c r="U12" s="142"/>
      <c r="V12" s="126"/>
      <c r="W12" s="142"/>
      <c r="X12" s="126"/>
      <c r="Y12" s="127"/>
      <c r="Z12" s="127"/>
    </row>
    <row r="13" spans="1:26" ht="21.75" customHeight="1" x14ac:dyDescent="0.2">
      <c r="A13" s="158" t="s">
        <v>50</v>
      </c>
      <c r="B13" s="166" t="s">
        <v>56</v>
      </c>
      <c r="C13" s="167"/>
      <c r="D13" s="172" t="s">
        <v>198</v>
      </c>
      <c r="E13" s="173"/>
      <c r="F13" s="166" t="s">
        <v>59</v>
      </c>
      <c r="G13" s="167"/>
      <c r="H13" s="40" t="s">
        <v>198</v>
      </c>
      <c r="I13" s="175" t="s">
        <v>5</v>
      </c>
      <c r="J13" s="166" t="s">
        <v>60</v>
      </c>
      <c r="K13" s="158"/>
      <c r="L13" s="41" t="s">
        <v>65</v>
      </c>
      <c r="M13" s="9"/>
      <c r="N13" s="126"/>
      <c r="O13" s="142"/>
      <c r="P13" s="126"/>
      <c r="Q13" s="142"/>
      <c r="R13" s="126"/>
      <c r="S13" s="142"/>
      <c r="T13" s="126"/>
      <c r="U13" s="142"/>
      <c r="V13" s="126"/>
      <c r="W13" s="142"/>
      <c r="X13" s="126"/>
      <c r="Y13" s="127"/>
      <c r="Z13" s="127"/>
    </row>
    <row r="14" spans="1:26" ht="21.75" customHeight="1" x14ac:dyDescent="0.2">
      <c r="A14" s="159"/>
      <c r="B14" s="170" t="s">
        <v>57</v>
      </c>
      <c r="C14" s="171"/>
      <c r="D14" s="179" t="s">
        <v>268</v>
      </c>
      <c r="E14" s="180"/>
      <c r="F14" s="170" t="s">
        <v>57</v>
      </c>
      <c r="G14" s="171"/>
      <c r="H14" s="42" t="s">
        <v>269</v>
      </c>
      <c r="I14" s="176"/>
      <c r="J14" s="170" t="s">
        <v>61</v>
      </c>
      <c r="K14" s="159"/>
      <c r="L14" s="41" t="s">
        <v>66</v>
      </c>
      <c r="M14" s="9"/>
      <c r="N14" s="126"/>
      <c r="O14" s="142"/>
      <c r="P14" s="126"/>
      <c r="Q14" s="142"/>
      <c r="R14" s="126"/>
      <c r="S14" s="142"/>
      <c r="T14" s="126"/>
      <c r="U14" s="142"/>
      <c r="V14" s="126"/>
      <c r="W14" s="142"/>
      <c r="X14" s="126"/>
      <c r="Y14" s="127"/>
      <c r="Z14" s="127"/>
    </row>
    <row r="15" spans="1:26" ht="21.75" customHeight="1" x14ac:dyDescent="0.2">
      <c r="A15" s="159"/>
      <c r="B15" s="162" t="s">
        <v>58</v>
      </c>
      <c r="C15" s="163"/>
      <c r="D15" s="164">
        <v>4800</v>
      </c>
      <c r="E15" s="165"/>
      <c r="F15" s="162" t="s">
        <v>58</v>
      </c>
      <c r="G15" s="163"/>
      <c r="H15" s="43">
        <v>4800</v>
      </c>
      <c r="I15" s="176"/>
      <c r="J15" s="162" t="s">
        <v>62</v>
      </c>
      <c r="K15" s="160"/>
      <c r="L15" s="41" t="s">
        <v>67</v>
      </c>
      <c r="M15" s="9"/>
      <c r="N15" s="126"/>
      <c r="O15" s="142"/>
      <c r="P15" s="126"/>
      <c r="Q15" s="142"/>
      <c r="R15" s="126"/>
      <c r="S15" s="142"/>
      <c r="T15" s="126"/>
      <c r="U15" s="142"/>
      <c r="V15" s="126"/>
      <c r="W15" s="142"/>
      <c r="X15" s="126"/>
      <c r="Y15" s="127"/>
      <c r="Z15" s="127"/>
    </row>
    <row r="16" spans="1:26" ht="21.75" customHeight="1" x14ac:dyDescent="0.2">
      <c r="A16" s="159"/>
      <c r="B16" s="44" t="s">
        <v>51</v>
      </c>
      <c r="C16" s="44" t="s">
        <v>53</v>
      </c>
      <c r="D16" s="44" t="s">
        <v>54</v>
      </c>
      <c r="E16" s="118"/>
      <c r="F16" s="44" t="s">
        <v>51</v>
      </c>
      <c r="G16" s="44" t="s">
        <v>53</v>
      </c>
      <c r="H16" s="45" t="s">
        <v>54</v>
      </c>
      <c r="I16" s="176"/>
      <c r="J16" s="118" t="s">
        <v>63</v>
      </c>
      <c r="K16" s="118" t="s">
        <v>64</v>
      </c>
      <c r="L16" s="41" t="s">
        <v>68</v>
      </c>
      <c r="M16" s="9"/>
      <c r="N16" s="126"/>
      <c r="O16" s="142"/>
      <c r="P16" s="126"/>
      <c r="Q16" s="142"/>
      <c r="R16" s="126"/>
      <c r="S16" s="142"/>
      <c r="T16" s="126"/>
      <c r="U16" s="142"/>
      <c r="V16" s="126"/>
      <c r="W16" s="142"/>
      <c r="X16" s="126"/>
      <c r="Y16" s="127"/>
      <c r="Z16" s="127"/>
    </row>
    <row r="17" spans="1:26" ht="21.75" customHeight="1" x14ac:dyDescent="0.2">
      <c r="A17" s="160"/>
      <c r="B17" s="46" t="s">
        <v>52</v>
      </c>
      <c r="C17" s="46" t="s">
        <v>51</v>
      </c>
      <c r="D17" s="46" t="s">
        <v>55</v>
      </c>
      <c r="E17" s="161"/>
      <c r="F17" s="46" t="s">
        <v>52</v>
      </c>
      <c r="G17" s="47" t="s">
        <v>51</v>
      </c>
      <c r="H17" s="48" t="s">
        <v>55</v>
      </c>
      <c r="I17" s="177"/>
      <c r="J17" s="119"/>
      <c r="K17" s="119"/>
      <c r="L17" s="41" t="s">
        <v>69</v>
      </c>
      <c r="M17" s="148" t="s">
        <v>92</v>
      </c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ht="23.25" customHeight="1" x14ac:dyDescent="0.2">
      <c r="A18" s="49" t="s">
        <v>7</v>
      </c>
      <c r="B18" s="82">
        <v>2442.7570000000001</v>
      </c>
      <c r="C18" s="50"/>
      <c r="D18" s="51"/>
      <c r="E18" s="80"/>
      <c r="F18" s="82">
        <v>274.649</v>
      </c>
      <c r="G18" s="52"/>
      <c r="H18" s="51"/>
      <c r="I18" s="53"/>
      <c r="J18" s="39"/>
      <c r="K18" s="80">
        <v>6.4</v>
      </c>
      <c r="L18" s="54"/>
      <c r="M18" s="141" t="s">
        <v>79</v>
      </c>
      <c r="N18" s="135" t="s">
        <v>98</v>
      </c>
      <c r="O18" s="135"/>
      <c r="P18" s="135"/>
      <c r="Q18" s="135" t="s">
        <v>107</v>
      </c>
      <c r="R18" s="135"/>
      <c r="S18" s="135"/>
      <c r="T18" s="135" t="s">
        <v>93</v>
      </c>
      <c r="U18" s="135"/>
      <c r="V18" s="135"/>
      <c r="W18" s="137" t="s">
        <v>91</v>
      </c>
      <c r="X18" s="149"/>
      <c r="Y18" s="149"/>
      <c r="Z18" s="149"/>
    </row>
    <row r="19" spans="1:26" ht="23.25" customHeight="1" x14ac:dyDescent="0.2">
      <c r="A19" s="49" t="s">
        <v>8</v>
      </c>
      <c r="B19" s="82">
        <v>2442.7579999999998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9.9999999974897946E-4</v>
      </c>
      <c r="D19" s="51">
        <f t="shared" ref="D19:D42" si="1">IF(C19="","",C19*$D$15)</f>
        <v>4.7999999987951014</v>
      </c>
      <c r="E19" s="80"/>
      <c r="F19" s="82">
        <v>274.65069999999997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1.699999999971169E-3</v>
      </c>
      <c r="H19" s="51">
        <f t="shared" ref="H19:H42" si="3">IF(G19="","",G19*$H$15)</f>
        <v>8.1599999998616113</v>
      </c>
      <c r="I19" s="53">
        <f t="shared" ref="I19:I42" si="4">IF(H19="","",IF(D19="","",IF(AND(H19=0,D19=0),0,H19/D19)))</f>
        <v>1.7000000003979039</v>
      </c>
      <c r="J19" s="39"/>
      <c r="K19" s="80">
        <v>6.4</v>
      </c>
      <c r="L19" s="54"/>
      <c r="M19" s="132"/>
      <c r="N19" s="136"/>
      <c r="O19" s="136"/>
      <c r="P19" s="136"/>
      <c r="Q19" s="136" t="s">
        <v>108</v>
      </c>
      <c r="R19" s="136"/>
      <c r="S19" s="136"/>
      <c r="T19" s="136"/>
      <c r="U19" s="136"/>
      <c r="V19" s="136"/>
      <c r="W19" s="138"/>
      <c r="X19" s="128"/>
      <c r="Y19" s="128"/>
      <c r="Z19" s="128"/>
    </row>
    <row r="20" spans="1:26" ht="23.25" customHeight="1" x14ac:dyDescent="0.2">
      <c r="A20" s="49" t="s">
        <v>9</v>
      </c>
      <c r="B20" s="82">
        <v>2442.7600000000002</v>
      </c>
      <c r="C20" s="50">
        <f t="shared" si="0"/>
        <v>2.0000000004074536E-3</v>
      </c>
      <c r="D20" s="51">
        <f t="shared" si="1"/>
        <v>9.6000000019557774</v>
      </c>
      <c r="E20" s="80"/>
      <c r="F20" s="82">
        <v>274.6524</v>
      </c>
      <c r="G20" s="52">
        <f t="shared" si="2"/>
        <v>1.7000000000280124E-3</v>
      </c>
      <c r="H20" s="51">
        <f t="shared" si="3"/>
        <v>8.1600000001344597</v>
      </c>
      <c r="I20" s="53">
        <f t="shared" si="4"/>
        <v>0.8499999998408384</v>
      </c>
      <c r="J20" s="39"/>
      <c r="K20" s="80">
        <v>6.4</v>
      </c>
      <c r="L20" s="54"/>
      <c r="M20" s="132" t="s">
        <v>80</v>
      </c>
      <c r="N20" s="136" t="s">
        <v>99</v>
      </c>
      <c r="O20" s="136"/>
      <c r="P20" s="136"/>
      <c r="Q20" s="136" t="s">
        <v>189</v>
      </c>
      <c r="R20" s="136"/>
      <c r="S20" s="136"/>
      <c r="T20" s="136" t="s">
        <v>94</v>
      </c>
      <c r="U20" s="136"/>
      <c r="V20" s="136"/>
      <c r="W20" s="138"/>
      <c r="X20" s="128"/>
      <c r="Y20" s="128"/>
      <c r="Z20" s="128"/>
    </row>
    <row r="21" spans="1:26" ht="23.25" customHeight="1" x14ac:dyDescent="0.2">
      <c r="A21" s="49" t="s">
        <v>10</v>
      </c>
      <c r="B21" s="82">
        <v>2442.761</v>
      </c>
      <c r="C21" s="50">
        <f t="shared" si="0"/>
        <v>9.9999999974897946E-4</v>
      </c>
      <c r="D21" s="51">
        <f t="shared" si="1"/>
        <v>4.7999999987951014</v>
      </c>
      <c r="E21" s="80"/>
      <c r="F21" s="82">
        <v>274.6542</v>
      </c>
      <c r="G21" s="52">
        <f t="shared" si="2"/>
        <v>1.8000000000029104E-3</v>
      </c>
      <c r="H21" s="51">
        <f t="shared" si="3"/>
        <v>8.6400000000139698</v>
      </c>
      <c r="I21" s="53">
        <f t="shared" si="4"/>
        <v>1.8000000004547474</v>
      </c>
      <c r="J21" s="39"/>
      <c r="K21" s="80">
        <v>6.4</v>
      </c>
      <c r="L21" s="54"/>
      <c r="M21" s="133"/>
      <c r="N21" s="139"/>
      <c r="O21" s="139"/>
      <c r="P21" s="139"/>
      <c r="Q21" s="139"/>
      <c r="R21" s="139"/>
      <c r="S21" s="139"/>
      <c r="T21" s="139"/>
      <c r="U21" s="139"/>
      <c r="V21" s="139"/>
      <c r="W21" s="140"/>
      <c r="X21" s="148"/>
      <c r="Y21" s="148"/>
      <c r="Z21" s="148"/>
    </row>
    <row r="22" spans="1:26" ht="23.25" customHeight="1" x14ac:dyDescent="0.2">
      <c r="A22" s="49" t="s">
        <v>11</v>
      </c>
      <c r="B22" s="82">
        <v>2442.7629999999999</v>
      </c>
      <c r="C22" s="50">
        <f t="shared" si="0"/>
        <v>1.9999999999527063E-3</v>
      </c>
      <c r="D22" s="51">
        <f t="shared" si="1"/>
        <v>9.5999999997729901</v>
      </c>
      <c r="E22" s="80"/>
      <c r="F22" s="82">
        <v>274.65609999999998</v>
      </c>
      <c r="G22" s="52">
        <f t="shared" si="2"/>
        <v>1.8999999999778083E-3</v>
      </c>
      <c r="H22" s="51">
        <f t="shared" si="3"/>
        <v>9.11999999989348</v>
      </c>
      <c r="I22" s="53">
        <f t="shared" si="4"/>
        <v>0.95000000001136864</v>
      </c>
      <c r="J22" s="39"/>
      <c r="K22" s="80">
        <v>6.4</v>
      </c>
      <c r="L22" s="54"/>
      <c r="M22" s="9"/>
      <c r="N22" s="143"/>
      <c r="O22" s="143"/>
      <c r="P22" s="143"/>
      <c r="Q22" s="143"/>
      <c r="R22" s="143"/>
      <c r="S22" s="143"/>
      <c r="T22" s="143"/>
      <c r="U22" s="143"/>
      <c r="V22" s="143"/>
      <c r="W22" s="126"/>
      <c r="X22" s="127"/>
      <c r="Y22" s="127"/>
      <c r="Z22" s="127"/>
    </row>
    <row r="23" spans="1:26" ht="23.25" customHeight="1" x14ac:dyDescent="0.2">
      <c r="A23" s="49" t="s">
        <v>12</v>
      </c>
      <c r="B23" s="82">
        <v>2442.7640000000001</v>
      </c>
      <c r="C23" s="50">
        <f t="shared" si="0"/>
        <v>1.0000000002037268E-3</v>
      </c>
      <c r="D23" s="51">
        <f t="shared" si="1"/>
        <v>4.8000000009778887</v>
      </c>
      <c r="E23" s="80"/>
      <c r="F23" s="82">
        <v>274.65800000000002</v>
      </c>
      <c r="G23" s="52">
        <f t="shared" si="2"/>
        <v>1.9000000000346517E-3</v>
      </c>
      <c r="H23" s="51">
        <f t="shared" si="3"/>
        <v>9.1200000001663284</v>
      </c>
      <c r="I23" s="53">
        <f t="shared" si="4"/>
        <v>1.8999999996475707</v>
      </c>
      <c r="J23" s="39"/>
      <c r="K23" s="80">
        <v>6.4</v>
      </c>
      <c r="L23" s="54"/>
      <c r="M23" s="9"/>
      <c r="N23" s="143"/>
      <c r="O23" s="143"/>
      <c r="P23" s="143"/>
      <c r="Q23" s="143"/>
      <c r="R23" s="143"/>
      <c r="S23" s="143"/>
      <c r="T23" s="143"/>
      <c r="U23" s="143"/>
      <c r="V23" s="143"/>
      <c r="W23" s="126"/>
      <c r="X23" s="127"/>
      <c r="Y23" s="127"/>
      <c r="Z23" s="127"/>
    </row>
    <row r="24" spans="1:26" ht="23.25" customHeight="1" x14ac:dyDescent="0.2">
      <c r="A24" s="49" t="s">
        <v>13</v>
      </c>
      <c r="B24" s="82">
        <v>2442.7660000000001</v>
      </c>
      <c r="C24" s="50">
        <f t="shared" si="0"/>
        <v>1.9999999999527063E-3</v>
      </c>
      <c r="D24" s="51">
        <f t="shared" si="1"/>
        <v>9.5999999997729901</v>
      </c>
      <c r="E24" s="80"/>
      <c r="F24" s="82">
        <v>274.65989999999999</v>
      </c>
      <c r="G24" s="52">
        <f t="shared" si="2"/>
        <v>1.8999999999778083E-3</v>
      </c>
      <c r="H24" s="51">
        <f t="shared" si="3"/>
        <v>9.11999999989348</v>
      </c>
      <c r="I24" s="53">
        <f t="shared" si="4"/>
        <v>0.95000000001136864</v>
      </c>
      <c r="J24" s="39"/>
      <c r="K24" s="80">
        <v>6.4</v>
      </c>
      <c r="L24" s="54"/>
      <c r="M24" s="9"/>
      <c r="N24" s="143"/>
      <c r="O24" s="143"/>
      <c r="P24" s="143"/>
      <c r="Q24" s="143"/>
      <c r="R24" s="143"/>
      <c r="S24" s="143"/>
      <c r="T24" s="143"/>
      <c r="U24" s="143"/>
      <c r="V24" s="143"/>
      <c r="W24" s="126"/>
      <c r="X24" s="127"/>
      <c r="Y24" s="127"/>
      <c r="Z24" s="127"/>
    </row>
    <row r="25" spans="1:26" ht="23.25" customHeight="1" x14ac:dyDescent="0.2">
      <c r="A25" s="49" t="s">
        <v>14</v>
      </c>
      <c r="B25" s="82">
        <v>2442.7669999999998</v>
      </c>
      <c r="C25" s="50">
        <f t="shared" si="0"/>
        <v>9.9999999974897946E-4</v>
      </c>
      <c r="D25" s="51">
        <f t="shared" si="1"/>
        <v>4.7999999987951014</v>
      </c>
      <c r="E25" s="80"/>
      <c r="F25" s="82">
        <v>274.6617</v>
      </c>
      <c r="G25" s="52">
        <f t="shared" si="2"/>
        <v>1.8000000000029104E-3</v>
      </c>
      <c r="H25" s="51">
        <f t="shared" si="3"/>
        <v>8.6400000000139698</v>
      </c>
      <c r="I25" s="53">
        <f t="shared" si="4"/>
        <v>1.8000000004547474</v>
      </c>
      <c r="J25" s="39"/>
      <c r="K25" s="80">
        <v>6.4</v>
      </c>
      <c r="L25" s="54"/>
      <c r="M25" s="9"/>
      <c r="N25" s="143"/>
      <c r="O25" s="143"/>
      <c r="P25" s="143"/>
      <c r="Q25" s="143"/>
      <c r="R25" s="143"/>
      <c r="S25" s="143"/>
      <c r="T25" s="143"/>
      <c r="U25" s="143"/>
      <c r="V25" s="143"/>
      <c r="W25" s="126"/>
      <c r="X25" s="127"/>
      <c r="Y25" s="127"/>
      <c r="Z25" s="127"/>
    </row>
    <row r="26" spans="1:26" ht="23.25" customHeight="1" x14ac:dyDescent="0.2">
      <c r="A26" s="49" t="s">
        <v>15</v>
      </c>
      <c r="B26" s="82">
        <v>2442.7689999999998</v>
      </c>
      <c r="C26" s="50">
        <f t="shared" si="0"/>
        <v>1.9999999999527063E-3</v>
      </c>
      <c r="D26" s="51">
        <f t="shared" si="1"/>
        <v>9.5999999997729901</v>
      </c>
      <c r="E26" s="80"/>
      <c r="F26" s="82">
        <v>274.66329999999999</v>
      </c>
      <c r="G26" s="52">
        <f t="shared" si="2"/>
        <v>1.5999999999962711E-3</v>
      </c>
      <c r="H26" s="51">
        <f t="shared" si="3"/>
        <v>7.6799999999821011</v>
      </c>
      <c r="I26" s="53">
        <f t="shared" si="4"/>
        <v>0.80000000001705307</v>
      </c>
      <c r="J26" s="39"/>
      <c r="K26" s="80">
        <v>6.2</v>
      </c>
      <c r="L26" s="54"/>
      <c r="M26" s="9"/>
      <c r="N26" s="143"/>
      <c r="O26" s="143"/>
      <c r="P26" s="143"/>
      <c r="Q26" s="143"/>
      <c r="R26" s="143"/>
      <c r="S26" s="143"/>
      <c r="T26" s="143"/>
      <c r="U26" s="143"/>
      <c r="V26" s="143"/>
      <c r="W26" s="126"/>
      <c r="X26" s="127"/>
      <c r="Y26" s="127"/>
      <c r="Z26" s="127"/>
    </row>
    <row r="27" spans="1:26" ht="23.25" customHeight="1" x14ac:dyDescent="0.2">
      <c r="A27" s="49" t="s">
        <v>16</v>
      </c>
      <c r="B27" s="82">
        <v>2442.77</v>
      </c>
      <c r="C27" s="50">
        <f t="shared" si="0"/>
        <v>1.0000000002037268E-3</v>
      </c>
      <c r="D27" s="51">
        <f t="shared" si="1"/>
        <v>4.8000000009778887</v>
      </c>
      <c r="E27" s="80"/>
      <c r="F27" s="82">
        <v>274.66449999999998</v>
      </c>
      <c r="G27" s="52">
        <f t="shared" si="2"/>
        <v>1.1999999999829924E-3</v>
      </c>
      <c r="H27" s="51">
        <f t="shared" si="3"/>
        <v>5.7599999999183638</v>
      </c>
      <c r="I27" s="53">
        <f t="shared" si="4"/>
        <v>1.1999999997385202</v>
      </c>
      <c r="J27" s="39"/>
      <c r="K27" s="80">
        <v>6.2</v>
      </c>
      <c r="L27" s="54"/>
      <c r="M27" s="9"/>
      <c r="N27" s="143"/>
      <c r="O27" s="143"/>
      <c r="P27" s="143"/>
      <c r="Q27" s="143"/>
      <c r="R27" s="143"/>
      <c r="S27" s="143"/>
      <c r="T27" s="143"/>
      <c r="U27" s="143"/>
      <c r="V27" s="143"/>
      <c r="W27" s="126"/>
      <c r="X27" s="127"/>
      <c r="Y27" s="127"/>
      <c r="Z27" s="127"/>
    </row>
    <row r="28" spans="1:26" ht="23.25" customHeight="1" x14ac:dyDescent="0.2">
      <c r="A28" s="49" t="s">
        <v>17</v>
      </c>
      <c r="B28" s="82">
        <v>2442.7710000000002</v>
      </c>
      <c r="C28" s="50">
        <f t="shared" si="0"/>
        <v>1.0000000002037268E-3</v>
      </c>
      <c r="D28" s="51">
        <f t="shared" si="1"/>
        <v>4.8000000009778887</v>
      </c>
      <c r="E28" s="80"/>
      <c r="F28" s="82">
        <v>274.66559999999998</v>
      </c>
      <c r="G28" s="52">
        <f t="shared" si="2"/>
        <v>1.1000000000080945E-3</v>
      </c>
      <c r="H28" s="51">
        <f t="shared" si="3"/>
        <v>5.2800000000388536</v>
      </c>
      <c r="I28" s="53">
        <f t="shared" si="4"/>
        <v>1.0999999997839951</v>
      </c>
      <c r="J28" s="39"/>
      <c r="K28" s="80">
        <v>6.2</v>
      </c>
      <c r="L28" s="54"/>
      <c r="M28" s="9"/>
      <c r="N28" s="143"/>
      <c r="O28" s="143"/>
      <c r="P28" s="143"/>
      <c r="Q28" s="143"/>
      <c r="R28" s="143"/>
      <c r="S28" s="143"/>
      <c r="T28" s="143"/>
      <c r="U28" s="143"/>
      <c r="V28" s="143"/>
      <c r="W28" s="126"/>
      <c r="X28" s="127"/>
      <c r="Y28" s="127"/>
      <c r="Z28" s="127"/>
    </row>
    <row r="29" spans="1:26" ht="23.25" customHeight="1" x14ac:dyDescent="0.2">
      <c r="A29" s="49" t="s">
        <v>18</v>
      </c>
      <c r="B29" s="82">
        <v>2442.7719999999999</v>
      </c>
      <c r="C29" s="50">
        <f t="shared" si="0"/>
        <v>9.9999999974897946E-4</v>
      </c>
      <c r="D29" s="51">
        <f t="shared" si="1"/>
        <v>4.7999999987951014</v>
      </c>
      <c r="E29" s="80"/>
      <c r="F29" s="82">
        <v>274.66649999999998</v>
      </c>
      <c r="G29" s="52">
        <f t="shared" si="2"/>
        <v>9.0000000000145519E-4</v>
      </c>
      <c r="H29" s="51">
        <f t="shared" si="3"/>
        <v>4.3200000000069849</v>
      </c>
      <c r="I29" s="53">
        <f t="shared" si="4"/>
        <v>0.9000000002273737</v>
      </c>
      <c r="J29" s="39"/>
      <c r="K29" s="80">
        <v>6.2</v>
      </c>
      <c r="L29" s="54"/>
      <c r="M29" s="134" t="s">
        <v>95</v>
      </c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26" ht="23.25" customHeight="1" x14ac:dyDescent="0.2">
      <c r="A30" s="49" t="s">
        <v>19</v>
      </c>
      <c r="B30" s="82">
        <v>2442.7739999999999</v>
      </c>
      <c r="C30" s="50">
        <f t="shared" si="0"/>
        <v>1.9999999999527063E-3</v>
      </c>
      <c r="D30" s="51">
        <f t="shared" si="1"/>
        <v>9.5999999997729901</v>
      </c>
      <c r="E30" s="80"/>
      <c r="F30" s="82">
        <v>274.66759999999999</v>
      </c>
      <c r="G30" s="52">
        <f t="shared" si="2"/>
        <v>1.1000000000080945E-3</v>
      </c>
      <c r="H30" s="51">
        <f t="shared" si="3"/>
        <v>5.2800000000388536</v>
      </c>
      <c r="I30" s="53">
        <f t="shared" si="4"/>
        <v>0.55000000001705307</v>
      </c>
      <c r="J30" s="39"/>
      <c r="K30" s="80">
        <v>6.2</v>
      </c>
      <c r="L30" s="54"/>
      <c r="M30" s="128" t="s">
        <v>97</v>
      </c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23.25" customHeight="1" x14ac:dyDescent="0.2">
      <c r="A31" s="49" t="s">
        <v>20</v>
      </c>
      <c r="B31" s="82">
        <v>2442.7750000000001</v>
      </c>
      <c r="C31" s="50">
        <f t="shared" si="0"/>
        <v>1.0000000002037268E-3</v>
      </c>
      <c r="D31" s="51">
        <f t="shared" si="1"/>
        <v>4.8000000009778887</v>
      </c>
      <c r="E31" s="80"/>
      <c r="F31" s="82">
        <v>274.6687</v>
      </c>
      <c r="G31" s="52">
        <f t="shared" si="2"/>
        <v>1.1000000000080945E-3</v>
      </c>
      <c r="H31" s="51">
        <f t="shared" si="3"/>
        <v>5.2800000000388536</v>
      </c>
      <c r="I31" s="53">
        <f t="shared" si="4"/>
        <v>1.0999999997839951</v>
      </c>
      <c r="J31" s="39"/>
      <c r="K31" s="80">
        <v>6.2</v>
      </c>
      <c r="L31" s="54"/>
      <c r="M31" s="141" t="s">
        <v>79</v>
      </c>
      <c r="N31" s="135" t="s">
        <v>98</v>
      </c>
      <c r="O31" s="135"/>
      <c r="P31" s="135" t="s">
        <v>100</v>
      </c>
      <c r="Q31" s="135"/>
      <c r="R31" s="135" t="s">
        <v>93</v>
      </c>
      <c r="S31" s="135"/>
      <c r="T31" s="135" t="s">
        <v>103</v>
      </c>
      <c r="U31" s="135"/>
      <c r="V31" s="135" t="s">
        <v>187</v>
      </c>
      <c r="W31" s="135"/>
      <c r="X31" s="135"/>
      <c r="Y31" s="135" t="s">
        <v>91</v>
      </c>
      <c r="Z31" s="137"/>
    </row>
    <row r="32" spans="1:26" ht="23.25" customHeight="1" x14ac:dyDescent="0.2">
      <c r="A32" s="49" t="s">
        <v>21</v>
      </c>
      <c r="B32" s="82">
        <v>2442.7759999999998</v>
      </c>
      <c r="C32" s="50">
        <f t="shared" si="0"/>
        <v>9.9999999974897946E-4</v>
      </c>
      <c r="D32" s="51">
        <f t="shared" si="1"/>
        <v>4.7999999987951014</v>
      </c>
      <c r="E32" s="80"/>
      <c r="F32" s="82">
        <v>274.66969999999998</v>
      </c>
      <c r="G32" s="52">
        <f t="shared" si="2"/>
        <v>9.9999999997635314E-4</v>
      </c>
      <c r="H32" s="51">
        <f t="shared" si="3"/>
        <v>4.7999999998864951</v>
      </c>
      <c r="I32" s="53">
        <f t="shared" si="4"/>
        <v>1.0000000002273737</v>
      </c>
      <c r="J32" s="39"/>
      <c r="K32" s="80">
        <v>6.2</v>
      </c>
      <c r="L32" s="54"/>
      <c r="M32" s="132"/>
      <c r="N32" s="136"/>
      <c r="O32" s="136"/>
      <c r="P32" s="136" t="s">
        <v>83</v>
      </c>
      <c r="Q32" s="136"/>
      <c r="R32" s="136" t="s">
        <v>102</v>
      </c>
      <c r="S32" s="136"/>
      <c r="T32" s="136" t="s">
        <v>104</v>
      </c>
      <c r="U32" s="136"/>
      <c r="V32" s="136" t="s">
        <v>105</v>
      </c>
      <c r="W32" s="136"/>
      <c r="X32" s="136"/>
      <c r="Y32" s="136"/>
      <c r="Z32" s="138"/>
    </row>
    <row r="33" spans="1:26" ht="23.25" customHeight="1" x14ac:dyDescent="0.2">
      <c r="A33" s="49" t="s">
        <v>22</v>
      </c>
      <c r="B33" s="82">
        <v>2442.777</v>
      </c>
      <c r="C33" s="50">
        <f t="shared" si="0"/>
        <v>1.0000000002037268E-3</v>
      </c>
      <c r="D33" s="51">
        <f t="shared" si="1"/>
        <v>4.8000000009778887</v>
      </c>
      <c r="E33" s="80"/>
      <c r="F33" s="82">
        <v>274.67070000000001</v>
      </c>
      <c r="G33" s="52">
        <f t="shared" si="2"/>
        <v>1.0000000000331966E-3</v>
      </c>
      <c r="H33" s="51">
        <f t="shared" si="3"/>
        <v>4.8000000001593435</v>
      </c>
      <c r="I33" s="53">
        <f t="shared" si="4"/>
        <v>0.99999999982946974</v>
      </c>
      <c r="J33" s="39"/>
      <c r="K33" s="80">
        <v>6.2</v>
      </c>
      <c r="L33" s="54"/>
      <c r="M33" s="132" t="s">
        <v>80</v>
      </c>
      <c r="N33" s="136" t="s">
        <v>99</v>
      </c>
      <c r="O33" s="136"/>
      <c r="P33" s="136" t="s">
        <v>101</v>
      </c>
      <c r="Q33" s="136"/>
      <c r="R33" s="136" t="s">
        <v>69</v>
      </c>
      <c r="S33" s="136"/>
      <c r="T33" s="136" t="s">
        <v>69</v>
      </c>
      <c r="U33" s="136"/>
      <c r="V33" s="136" t="s">
        <v>106</v>
      </c>
      <c r="W33" s="136"/>
      <c r="X33" s="136"/>
      <c r="Y33" s="136"/>
      <c r="Z33" s="138"/>
    </row>
    <row r="34" spans="1:26" ht="23.25" customHeight="1" x14ac:dyDescent="0.2">
      <c r="A34" s="49" t="s">
        <v>23</v>
      </c>
      <c r="B34" s="82">
        <v>2442.7779999999998</v>
      </c>
      <c r="C34" s="50">
        <f t="shared" si="0"/>
        <v>9.9999999974897946E-4</v>
      </c>
      <c r="D34" s="51">
        <f t="shared" si="1"/>
        <v>4.7999999987951014</v>
      </c>
      <c r="E34" s="80"/>
      <c r="F34" s="82">
        <v>274.67180000000002</v>
      </c>
      <c r="G34" s="52">
        <f t="shared" si="2"/>
        <v>1.1000000000080945E-3</v>
      </c>
      <c r="H34" s="51">
        <f t="shared" si="3"/>
        <v>5.2800000000388536</v>
      </c>
      <c r="I34" s="53">
        <f t="shared" si="4"/>
        <v>1.1000000002842172</v>
      </c>
      <c r="J34" s="39"/>
      <c r="K34" s="80">
        <v>6.2</v>
      </c>
      <c r="L34" s="54"/>
      <c r="M34" s="133"/>
      <c r="N34" s="139"/>
      <c r="O34" s="139"/>
      <c r="P34" s="139"/>
      <c r="Q34" s="139"/>
      <c r="R34" s="140"/>
      <c r="S34" s="133"/>
      <c r="T34" s="140"/>
      <c r="U34" s="133"/>
      <c r="V34" s="140"/>
      <c r="W34" s="148"/>
      <c r="X34" s="133"/>
      <c r="Y34" s="139"/>
      <c r="Z34" s="140"/>
    </row>
    <row r="35" spans="1:26" ht="23.25" customHeight="1" x14ac:dyDescent="0.2">
      <c r="A35" s="49" t="s">
        <v>24</v>
      </c>
      <c r="B35" s="82">
        <v>2442.7800000000002</v>
      </c>
      <c r="C35" s="50">
        <f t="shared" si="0"/>
        <v>2.0000000004074536E-3</v>
      </c>
      <c r="D35" s="51">
        <f t="shared" si="1"/>
        <v>9.6000000019557774</v>
      </c>
      <c r="E35" s="80"/>
      <c r="F35" s="82">
        <v>274.673</v>
      </c>
      <c r="G35" s="52">
        <f t="shared" si="2"/>
        <v>1.1999999999829924E-3</v>
      </c>
      <c r="H35" s="51">
        <f t="shared" si="3"/>
        <v>5.7599999999183638</v>
      </c>
      <c r="I35" s="53">
        <f t="shared" si="4"/>
        <v>0.59999999986926011</v>
      </c>
      <c r="J35" s="39"/>
      <c r="K35" s="80">
        <v>6.2</v>
      </c>
      <c r="L35" s="54"/>
      <c r="M35" s="9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26"/>
    </row>
    <row r="36" spans="1:26" ht="23.25" customHeight="1" x14ac:dyDescent="0.2">
      <c r="A36" s="49" t="s">
        <v>25</v>
      </c>
      <c r="B36" s="82">
        <v>2442.7809999999999</v>
      </c>
      <c r="C36" s="50">
        <f t="shared" si="0"/>
        <v>9.9999999974897946E-4</v>
      </c>
      <c r="D36" s="51">
        <f t="shared" si="1"/>
        <v>4.7999999987951014</v>
      </c>
      <c r="E36" s="80"/>
      <c r="F36" s="82">
        <v>274.67430000000002</v>
      </c>
      <c r="G36" s="52">
        <f t="shared" si="2"/>
        <v>1.3000000000147338E-3</v>
      </c>
      <c r="H36" s="51">
        <f t="shared" si="3"/>
        <v>6.2400000000707223</v>
      </c>
      <c r="I36" s="53">
        <f t="shared" si="4"/>
        <v>1.3000000003410606</v>
      </c>
      <c r="J36" s="39"/>
      <c r="K36" s="80">
        <v>6.3</v>
      </c>
      <c r="L36" s="54"/>
      <c r="M36" s="9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26"/>
    </row>
    <row r="37" spans="1:26" ht="23.25" customHeight="1" x14ac:dyDescent="0.2">
      <c r="A37" s="49" t="s">
        <v>26</v>
      </c>
      <c r="B37" s="82">
        <v>2442.7820000000002</v>
      </c>
      <c r="C37" s="50">
        <f t="shared" si="0"/>
        <v>1.0000000002037268E-3</v>
      </c>
      <c r="D37" s="51">
        <f t="shared" si="1"/>
        <v>4.8000000009778887</v>
      </c>
      <c r="E37" s="80"/>
      <c r="F37" s="82">
        <v>274.67559999999997</v>
      </c>
      <c r="G37" s="52">
        <f t="shared" si="2"/>
        <v>1.2999999999578904E-3</v>
      </c>
      <c r="H37" s="51">
        <f t="shared" si="3"/>
        <v>6.2399999997978739</v>
      </c>
      <c r="I37" s="53">
        <f t="shared" si="4"/>
        <v>1.2999999996930456</v>
      </c>
      <c r="J37" s="39"/>
      <c r="K37" s="80">
        <v>6.3</v>
      </c>
      <c r="L37" s="54"/>
      <c r="M37" s="9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26"/>
    </row>
    <row r="38" spans="1:26" ht="23.25" customHeight="1" x14ac:dyDescent="0.2">
      <c r="A38" s="49" t="s">
        <v>27</v>
      </c>
      <c r="B38" s="82">
        <v>2442.7840000000001</v>
      </c>
      <c r="C38" s="50">
        <f t="shared" si="0"/>
        <v>1.9999999999527063E-3</v>
      </c>
      <c r="D38" s="51">
        <f t="shared" si="1"/>
        <v>9.5999999997729901</v>
      </c>
      <c r="E38" s="80"/>
      <c r="F38" s="82">
        <v>274.67700000000002</v>
      </c>
      <c r="G38" s="52">
        <f t="shared" si="2"/>
        <v>1.4000000000464752E-3</v>
      </c>
      <c r="H38" s="51">
        <f t="shared" si="3"/>
        <v>6.7200000002230809</v>
      </c>
      <c r="I38" s="53">
        <f t="shared" si="4"/>
        <v>0.70000000003979035</v>
      </c>
      <c r="J38" s="39"/>
      <c r="K38" s="80">
        <v>6.3</v>
      </c>
      <c r="L38" s="54"/>
      <c r="M38" s="9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26"/>
    </row>
    <row r="39" spans="1:26" ht="23.25" customHeight="1" x14ac:dyDescent="0.2">
      <c r="A39" s="49" t="s">
        <v>28</v>
      </c>
      <c r="B39" s="82">
        <v>2442.7849999999999</v>
      </c>
      <c r="C39" s="50">
        <f t="shared" si="0"/>
        <v>9.9999999974897946E-4</v>
      </c>
      <c r="D39" s="51">
        <f t="shared" si="1"/>
        <v>4.7999999987951014</v>
      </c>
      <c r="E39" s="80"/>
      <c r="F39" s="82">
        <v>274.67849999999999</v>
      </c>
      <c r="G39" s="52">
        <f t="shared" si="2"/>
        <v>1.4999999999645297E-3</v>
      </c>
      <c r="H39" s="51">
        <f t="shared" si="3"/>
        <v>7.1999999998297426</v>
      </c>
      <c r="I39" s="53">
        <f t="shared" si="4"/>
        <v>1.5000000003410605</v>
      </c>
      <c r="J39" s="39"/>
      <c r="K39" s="80">
        <v>6.3</v>
      </c>
      <c r="L39" s="54"/>
      <c r="M39" s="9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26"/>
    </row>
    <row r="40" spans="1:26" ht="23.25" customHeight="1" x14ac:dyDescent="0.2">
      <c r="A40" s="49" t="s">
        <v>29</v>
      </c>
      <c r="B40" s="82">
        <v>2442.7869999999998</v>
      </c>
      <c r="C40" s="50">
        <f t="shared" si="0"/>
        <v>1.9999999999527063E-3</v>
      </c>
      <c r="D40" s="51">
        <f t="shared" si="1"/>
        <v>9.5999999997729901</v>
      </c>
      <c r="E40" s="80"/>
      <c r="F40" s="82">
        <v>274.6798</v>
      </c>
      <c r="G40" s="52">
        <f t="shared" si="2"/>
        <v>1.3000000000147338E-3</v>
      </c>
      <c r="H40" s="51">
        <f t="shared" si="3"/>
        <v>6.2400000000707223</v>
      </c>
      <c r="I40" s="53">
        <f t="shared" si="4"/>
        <v>0.65000000002273739</v>
      </c>
      <c r="J40" s="39"/>
      <c r="K40" s="80">
        <v>6.3</v>
      </c>
      <c r="L40" s="54"/>
      <c r="M40" s="128" t="s">
        <v>109</v>
      </c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</row>
    <row r="41" spans="1:26" ht="23.25" customHeight="1" x14ac:dyDescent="0.2">
      <c r="A41" s="49" t="s">
        <v>30</v>
      </c>
      <c r="B41" s="82">
        <v>2442.788</v>
      </c>
      <c r="C41" s="50">
        <f t="shared" si="0"/>
        <v>1.0000000002037268E-3</v>
      </c>
      <c r="D41" s="51">
        <f t="shared" si="1"/>
        <v>4.8000000009778887</v>
      </c>
      <c r="E41" s="80"/>
      <c r="F41" s="82">
        <v>274.68130000000002</v>
      </c>
      <c r="G41" s="52">
        <f t="shared" si="2"/>
        <v>1.5000000000213731E-3</v>
      </c>
      <c r="H41" s="51">
        <f t="shared" si="3"/>
        <v>7.200000000102591</v>
      </c>
      <c r="I41" s="53">
        <f t="shared" si="4"/>
        <v>1.4999999997157829</v>
      </c>
      <c r="J41" s="39"/>
      <c r="K41" s="80">
        <v>6.3</v>
      </c>
      <c r="L41" s="54"/>
      <c r="M41" s="141" t="s">
        <v>79</v>
      </c>
      <c r="N41" s="135" t="s">
        <v>98</v>
      </c>
      <c r="O41" s="135"/>
      <c r="P41" s="135" t="s">
        <v>93</v>
      </c>
      <c r="Q41" s="135"/>
      <c r="R41" s="135"/>
      <c r="S41" s="135" t="s">
        <v>111</v>
      </c>
      <c r="T41" s="135" t="s">
        <v>81</v>
      </c>
      <c r="U41" s="135"/>
      <c r="V41" s="135"/>
      <c r="W41" s="135"/>
      <c r="X41" s="135" t="s">
        <v>93</v>
      </c>
      <c r="Y41" s="135"/>
      <c r="Z41" s="137"/>
    </row>
    <row r="42" spans="1:26" ht="23.25" customHeight="1" x14ac:dyDescent="0.2">
      <c r="A42" s="49" t="s">
        <v>31</v>
      </c>
      <c r="B42" s="82">
        <v>2442.7890000000002</v>
      </c>
      <c r="C42" s="50">
        <f t="shared" si="0"/>
        <v>1.0000000002037268E-3</v>
      </c>
      <c r="D42" s="51">
        <f t="shared" si="1"/>
        <v>4.8000000009778887</v>
      </c>
      <c r="E42" s="80"/>
      <c r="F42" s="82">
        <v>274.68279999999999</v>
      </c>
      <c r="G42" s="52">
        <f t="shared" si="2"/>
        <v>1.4999999999645297E-3</v>
      </c>
      <c r="H42" s="51">
        <f t="shared" si="3"/>
        <v>7.1999999998297426</v>
      </c>
      <c r="I42" s="53">
        <f t="shared" si="4"/>
        <v>1.4999999996589395</v>
      </c>
      <c r="J42" s="39"/>
      <c r="K42" s="80">
        <v>6.3</v>
      </c>
      <c r="L42" s="54"/>
      <c r="M42" s="132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8"/>
    </row>
    <row r="43" spans="1:26" ht="22.5" customHeight="1" x14ac:dyDescent="0.2">
      <c r="A43" s="174" t="s">
        <v>70</v>
      </c>
      <c r="B43" s="174"/>
      <c r="C43" s="174"/>
      <c r="D43" s="51">
        <f>SUM(D18:D42)</f>
        <v>153.60000000073342</v>
      </c>
      <c r="E43" s="39"/>
      <c r="F43" s="55"/>
      <c r="G43" s="39"/>
      <c r="H43" s="51">
        <f>SUM(H18:H42)</f>
        <v>162.23999999992884</v>
      </c>
      <c r="I43" s="53">
        <f>IF(AND(H43=0,D43=0),0,H43/D43)</f>
        <v>1.0562499999944932</v>
      </c>
      <c r="J43" s="39"/>
      <c r="K43" s="39"/>
      <c r="L43" s="54"/>
      <c r="M43" s="132" t="s">
        <v>80</v>
      </c>
      <c r="N43" s="136" t="s">
        <v>99</v>
      </c>
      <c r="O43" s="136"/>
      <c r="P43" s="136" t="s">
        <v>110</v>
      </c>
      <c r="Q43" s="136"/>
      <c r="R43" s="136"/>
      <c r="S43" s="136"/>
      <c r="T43" s="136"/>
      <c r="U43" s="136"/>
      <c r="V43" s="136"/>
      <c r="W43" s="136"/>
      <c r="X43" s="136" t="s">
        <v>110</v>
      </c>
      <c r="Y43" s="136"/>
      <c r="Z43" s="138"/>
    </row>
    <row r="44" spans="1:26" ht="22.5" customHeight="1" x14ac:dyDescent="0.2">
      <c r="A44" s="178" t="s">
        <v>71</v>
      </c>
      <c r="B44" s="178"/>
      <c r="C44" s="178"/>
      <c r="D44" s="39"/>
      <c r="E44" s="39"/>
      <c r="F44" s="55"/>
      <c r="G44" s="39"/>
      <c r="H44" s="39"/>
      <c r="I44" s="39"/>
      <c r="J44" s="39"/>
      <c r="K44" s="39"/>
      <c r="L44" s="54"/>
      <c r="M44" s="133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</row>
    <row r="45" spans="1:26" ht="22.5" customHeight="1" x14ac:dyDescent="0.2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126"/>
      <c r="O45" s="142"/>
      <c r="P45" s="126"/>
      <c r="Q45" s="127"/>
      <c r="R45" s="142"/>
      <c r="S45" s="7"/>
      <c r="T45" s="126"/>
      <c r="U45" s="127"/>
      <c r="V45" s="127"/>
      <c r="W45" s="142"/>
      <c r="X45" s="126"/>
      <c r="Y45" s="127"/>
      <c r="Z45" s="127"/>
    </row>
    <row r="46" spans="1:26" ht="22.5" customHeight="1" x14ac:dyDescent="0.2">
      <c r="A46" s="169" t="s">
        <v>72</v>
      </c>
      <c r="B46" s="169"/>
      <c r="C46" s="169"/>
      <c r="D46" s="169"/>
      <c r="E46" s="169"/>
      <c r="F46" s="169"/>
      <c r="G46" s="168" t="s">
        <v>73</v>
      </c>
      <c r="H46" s="168"/>
      <c r="I46" s="168"/>
      <c r="J46" s="168"/>
      <c r="K46" s="168"/>
      <c r="L46" s="168"/>
      <c r="M46" s="9"/>
      <c r="N46" s="126"/>
      <c r="O46" s="142"/>
      <c r="P46" s="126"/>
      <c r="Q46" s="127"/>
      <c r="R46" s="142"/>
      <c r="S46" s="7"/>
      <c r="T46" s="126"/>
      <c r="U46" s="127"/>
      <c r="V46" s="127"/>
      <c r="W46" s="142"/>
      <c r="X46" s="126"/>
      <c r="Y46" s="127"/>
      <c r="Z46" s="127"/>
    </row>
    <row r="47" spans="1:26" ht="22.5" customHeight="1" x14ac:dyDescent="0.2">
      <c r="A47" s="85" t="s">
        <v>386</v>
      </c>
      <c r="B47" s="85"/>
      <c r="C47" s="85"/>
      <c r="D47" s="169" t="s">
        <v>74</v>
      </c>
      <c r="E47" s="169"/>
      <c r="F47" s="169"/>
      <c r="G47" s="57"/>
      <c r="H47" s="57"/>
      <c r="I47" s="57"/>
      <c r="J47" s="57"/>
      <c r="K47" s="57"/>
      <c r="L47" s="57"/>
      <c r="M47" s="9"/>
      <c r="N47" s="126"/>
      <c r="O47" s="142"/>
      <c r="P47" s="126"/>
      <c r="Q47" s="127"/>
      <c r="R47" s="142"/>
      <c r="S47" s="7"/>
      <c r="T47" s="126"/>
      <c r="U47" s="127"/>
      <c r="V47" s="127"/>
      <c r="W47" s="142"/>
      <c r="X47" s="126"/>
      <c r="Y47" s="127"/>
      <c r="Z47" s="127"/>
    </row>
    <row r="48" spans="1:26" ht="22.5" customHeight="1" x14ac:dyDescent="0.2">
      <c r="A48" s="89" t="s">
        <v>75</v>
      </c>
      <c r="B48" s="89"/>
      <c r="C48" s="89"/>
      <c r="D48" s="89" t="s">
        <v>76</v>
      </c>
      <c r="E48" s="89"/>
      <c r="F48" s="89"/>
      <c r="G48" s="56"/>
      <c r="H48" s="56"/>
      <c r="I48" s="56"/>
      <c r="J48" s="56"/>
      <c r="K48" s="56"/>
      <c r="L48" s="56"/>
    </row>
    <row r="49" spans="1:23" ht="22.5" customHeight="1" x14ac:dyDescent="0.2">
      <c r="A49" s="85" t="s">
        <v>385</v>
      </c>
      <c r="B49" s="85"/>
      <c r="C49" s="85"/>
      <c r="D49" s="169" t="s">
        <v>74</v>
      </c>
      <c r="E49" s="169"/>
      <c r="F49" s="169"/>
      <c r="G49" s="56"/>
      <c r="H49" s="169" t="s">
        <v>191</v>
      </c>
      <c r="I49" s="169"/>
      <c r="J49" s="169"/>
      <c r="K49" s="169" t="s">
        <v>77</v>
      </c>
      <c r="L49" s="169"/>
      <c r="N49" s="91" t="s">
        <v>150</v>
      </c>
      <c r="O49" s="91"/>
      <c r="P49" s="91"/>
      <c r="Q49" s="90" t="s">
        <v>382</v>
      </c>
      <c r="R49" s="90"/>
      <c r="S49" s="90"/>
      <c r="T49" s="90"/>
      <c r="U49" s="90"/>
      <c r="V49" s="90"/>
      <c r="W49" s="1"/>
    </row>
    <row r="50" spans="1:23" ht="22.5" customHeight="1" x14ac:dyDescent="0.2">
      <c r="A50" s="89" t="s">
        <v>75</v>
      </c>
      <c r="B50" s="89"/>
      <c r="C50" s="89"/>
      <c r="D50" s="89" t="s">
        <v>76</v>
      </c>
      <c r="E50" s="89"/>
      <c r="F50" s="89"/>
      <c r="G50" s="59"/>
      <c r="H50" s="89" t="s">
        <v>75</v>
      </c>
      <c r="I50" s="89"/>
      <c r="J50" s="89"/>
      <c r="K50" s="89" t="s">
        <v>76</v>
      </c>
      <c r="L50" s="89"/>
      <c r="S50" s="86" t="s">
        <v>76</v>
      </c>
      <c r="T50" s="86"/>
    </row>
    <row r="51" spans="1:23" ht="20.100000000000001" customHeight="1" x14ac:dyDescent="0.2">
      <c r="A51" s="85" t="s">
        <v>381</v>
      </c>
      <c r="B51" s="85"/>
      <c r="C51" s="85"/>
      <c r="D51" s="169" t="s">
        <v>74</v>
      </c>
      <c r="E51" s="169"/>
      <c r="F51" s="169"/>
      <c r="G51" s="56"/>
      <c r="H51" s="56"/>
      <c r="I51" s="56"/>
      <c r="J51" s="56"/>
      <c r="K51" s="56"/>
      <c r="L51" s="56"/>
    </row>
    <row r="52" spans="1:23" ht="20.100000000000001" customHeight="1" x14ac:dyDescent="0.2">
      <c r="A52" s="87" t="s">
        <v>75</v>
      </c>
      <c r="B52" s="87"/>
      <c r="C52" s="87"/>
      <c r="D52" s="182" t="s">
        <v>76</v>
      </c>
      <c r="E52" s="182"/>
      <c r="F52" s="182"/>
      <c r="G52" s="64"/>
      <c r="H52" s="64"/>
      <c r="I52" s="65"/>
      <c r="J52" s="65"/>
      <c r="K52" s="65"/>
      <c r="L52" s="65"/>
    </row>
  </sheetData>
  <mergeCells count="258">
    <mergeCell ref="A10:D10"/>
    <mergeCell ref="E10:G10"/>
    <mergeCell ref="D13:E13"/>
    <mergeCell ref="A46:F46"/>
    <mergeCell ref="A44:C44"/>
    <mergeCell ref="G1:H2"/>
    <mergeCell ref="J16:J17"/>
    <mergeCell ref="K16:K17"/>
    <mergeCell ref="A13:A17"/>
    <mergeCell ref="E16:E17"/>
    <mergeCell ref="B15:C15"/>
    <mergeCell ref="D15:E15"/>
    <mergeCell ref="A43:C43"/>
    <mergeCell ref="N10:O10"/>
    <mergeCell ref="N11:O11"/>
    <mergeCell ref="P7:Q7"/>
    <mergeCell ref="P8:Q8"/>
    <mergeCell ref="P9:Q9"/>
    <mergeCell ref="P10:Q10"/>
    <mergeCell ref="N8:O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X7:Z7"/>
    <mergeCell ref="X8:Z8"/>
    <mergeCell ref="N9:O9"/>
    <mergeCell ref="T7:U7"/>
    <mergeCell ref="N7:O7"/>
    <mergeCell ref="V7:W7"/>
    <mergeCell ref="P11:Q11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N16:O16"/>
    <mergeCell ref="N12:O12"/>
    <mergeCell ref="N13:O13"/>
    <mergeCell ref="I13:I17"/>
    <mergeCell ref="J13:K13"/>
    <mergeCell ref="J14:K14"/>
    <mergeCell ref="J15:K15"/>
    <mergeCell ref="A12:L12"/>
    <mergeCell ref="F13:G13"/>
    <mergeCell ref="B14:C14"/>
    <mergeCell ref="D14:E14"/>
    <mergeCell ref="B13:C13"/>
    <mergeCell ref="F14:G14"/>
    <mergeCell ref="V8:W8"/>
    <mergeCell ref="V9:W9"/>
    <mergeCell ref="V10:W10"/>
    <mergeCell ref="R7:S7"/>
    <mergeCell ref="R8:S8"/>
    <mergeCell ref="R9:S9"/>
    <mergeCell ref="R10:S10"/>
    <mergeCell ref="T8:U8"/>
    <mergeCell ref="T9:U9"/>
    <mergeCell ref="T10:U10"/>
    <mergeCell ref="M31:M32"/>
    <mergeCell ref="T33:U33"/>
    <mergeCell ref="R31:S31"/>
    <mergeCell ref="R32:S32"/>
    <mergeCell ref="Q19:S19"/>
    <mergeCell ref="Q20:S20"/>
    <mergeCell ref="R16:S16"/>
    <mergeCell ref="V15:W15"/>
    <mergeCell ref="V16:W16"/>
    <mergeCell ref="T16:U16"/>
    <mergeCell ref="P16:Q16"/>
    <mergeCell ref="M17:Z17"/>
    <mergeCell ref="W18:Z21"/>
    <mergeCell ref="N18:P19"/>
    <mergeCell ref="W22:Z22"/>
    <mergeCell ref="T20:V21"/>
    <mergeCell ref="Q21:S21"/>
    <mergeCell ref="N22:P22"/>
    <mergeCell ref="M18:M19"/>
    <mergeCell ref="M20:M21"/>
    <mergeCell ref="Q22:S22"/>
    <mergeCell ref="T22:V22"/>
    <mergeCell ref="Q18:S18"/>
    <mergeCell ref="N20:P21"/>
    <mergeCell ref="N31:O32"/>
    <mergeCell ref="N33:O34"/>
    <mergeCell ref="P31:Q31"/>
    <mergeCell ref="P32:Q32"/>
    <mergeCell ref="P33:Q33"/>
    <mergeCell ref="P34:Q34"/>
    <mergeCell ref="N28:P28"/>
    <mergeCell ref="Q28:S28"/>
    <mergeCell ref="N23:P23"/>
    <mergeCell ref="N27:P27"/>
    <mergeCell ref="Q27:S27"/>
    <mergeCell ref="N26:P26"/>
    <mergeCell ref="N25:P25"/>
    <mergeCell ref="Q25:S25"/>
    <mergeCell ref="Q23:S23"/>
    <mergeCell ref="T26:V26"/>
    <mergeCell ref="N24:P24"/>
    <mergeCell ref="Q24:S24"/>
    <mergeCell ref="T28:V28"/>
    <mergeCell ref="W28:Z28"/>
    <mergeCell ref="T24:V24"/>
    <mergeCell ref="X9:Z9"/>
    <mergeCell ref="X10:Z10"/>
    <mergeCell ref="X11:Z11"/>
    <mergeCell ref="X12:Z12"/>
    <mergeCell ref="X13:Z13"/>
    <mergeCell ref="X14:Z14"/>
    <mergeCell ref="X15:Z15"/>
    <mergeCell ref="X16:Z16"/>
    <mergeCell ref="W26:Z26"/>
    <mergeCell ref="W23:Z23"/>
    <mergeCell ref="W24:Z24"/>
    <mergeCell ref="W25:Z25"/>
    <mergeCell ref="T18:V19"/>
    <mergeCell ref="V14:W14"/>
    <mergeCell ref="V11:W11"/>
    <mergeCell ref="V12:W12"/>
    <mergeCell ref="N14:O14"/>
    <mergeCell ref="N15:O15"/>
    <mergeCell ref="V13:W13"/>
    <mergeCell ref="T11:U11"/>
    <mergeCell ref="T12:U12"/>
    <mergeCell ref="T13:U13"/>
    <mergeCell ref="T27:V27"/>
    <mergeCell ref="W27:Z27"/>
    <mergeCell ref="T25:V25"/>
    <mergeCell ref="Y35:Z35"/>
    <mergeCell ref="N36:O36"/>
    <mergeCell ref="P36:Q36"/>
    <mergeCell ref="R36:S36"/>
    <mergeCell ref="T36:U36"/>
    <mergeCell ref="V36:X36"/>
    <mergeCell ref="Y36:Z36"/>
    <mergeCell ref="R34:S34"/>
    <mergeCell ref="T34:U34"/>
    <mergeCell ref="V34:X34"/>
    <mergeCell ref="N35:O35"/>
    <mergeCell ref="P35:Q35"/>
    <mergeCell ref="R35:S35"/>
    <mergeCell ref="T35:U35"/>
    <mergeCell ref="V35:X35"/>
    <mergeCell ref="T23:V23"/>
    <mergeCell ref="Q26:S26"/>
    <mergeCell ref="V37:X37"/>
    <mergeCell ref="Y37:Z37"/>
    <mergeCell ref="V38:X38"/>
    <mergeCell ref="Y38:Z38"/>
    <mergeCell ref="X41:Z42"/>
    <mergeCell ref="X43:Z44"/>
    <mergeCell ref="N37:O37"/>
    <mergeCell ref="P37:Q37"/>
    <mergeCell ref="R37:S37"/>
    <mergeCell ref="T37:U37"/>
    <mergeCell ref="N38:O38"/>
    <mergeCell ref="P38:Q38"/>
    <mergeCell ref="R38:S38"/>
    <mergeCell ref="T38:U38"/>
    <mergeCell ref="X45:Z45"/>
    <mergeCell ref="X46:Z46"/>
    <mergeCell ref="X47:Z47"/>
    <mergeCell ref="S50:T50"/>
    <mergeCell ref="N39:O39"/>
    <mergeCell ref="P39:Q39"/>
    <mergeCell ref="N41:O42"/>
    <mergeCell ref="P41:R42"/>
    <mergeCell ref="M40:Z40"/>
    <mergeCell ref="M43:M44"/>
    <mergeCell ref="T47:W47"/>
    <mergeCell ref="N43:O44"/>
    <mergeCell ref="P43:R44"/>
    <mergeCell ref="P46:R46"/>
    <mergeCell ref="P47:R47"/>
    <mergeCell ref="N45:O45"/>
    <mergeCell ref="R39:S39"/>
    <mergeCell ref="T39:U39"/>
    <mergeCell ref="V39:X39"/>
    <mergeCell ref="Y39:Z39"/>
    <mergeCell ref="S41:S44"/>
    <mergeCell ref="T41:W44"/>
    <mergeCell ref="M41:M42"/>
    <mergeCell ref="Q49:V49"/>
    <mergeCell ref="N49:P49"/>
    <mergeCell ref="P45:R45"/>
    <mergeCell ref="A51:C51"/>
    <mergeCell ref="D51:F51"/>
    <mergeCell ref="N46:O46"/>
    <mergeCell ref="N47:O47"/>
    <mergeCell ref="T45:W45"/>
    <mergeCell ref="T46:W46"/>
    <mergeCell ref="H49:J49"/>
    <mergeCell ref="K49:L49"/>
    <mergeCell ref="A48:C48"/>
    <mergeCell ref="A49:C49"/>
    <mergeCell ref="A50:C50"/>
    <mergeCell ref="D50:F50"/>
    <mergeCell ref="D48:F48"/>
    <mergeCell ref="A47:C47"/>
    <mergeCell ref="D47:F47"/>
    <mergeCell ref="G46:L46"/>
    <mergeCell ref="A52:C52"/>
    <mergeCell ref="D52:F52"/>
    <mergeCell ref="I1:L2"/>
    <mergeCell ref="G5:H6"/>
    <mergeCell ref="I5:L6"/>
    <mergeCell ref="H10:L10"/>
    <mergeCell ref="F15:G15"/>
    <mergeCell ref="H50:J50"/>
    <mergeCell ref="K50:L50"/>
    <mergeCell ref="D49:F49"/>
    <mergeCell ref="A7:L7"/>
    <mergeCell ref="I11:L11"/>
    <mergeCell ref="A8:L8"/>
    <mergeCell ref="A1:F1"/>
    <mergeCell ref="A2:F2"/>
    <mergeCell ref="A3:F3"/>
    <mergeCell ref="A4:F4"/>
    <mergeCell ref="A5:F5"/>
    <mergeCell ref="A6:F6"/>
    <mergeCell ref="A9:L9"/>
    <mergeCell ref="G3:H4"/>
    <mergeCell ref="I3:L4"/>
    <mergeCell ref="A11:D11"/>
    <mergeCell ref="E11:H11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5" orientation="portrait" horizontalDpi="180" verticalDpi="180" r:id="rId1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Z52"/>
  <sheetViews>
    <sheetView view="pageBreakPreview" topLeftCell="A11" zoomScale="75" zoomScaleNormal="100" zoomScaleSheetLayoutView="75" workbookViewId="0">
      <selection activeCell="L37" sqref="L37"/>
    </sheetView>
  </sheetViews>
  <sheetFormatPr defaultRowHeight="18.75" x14ac:dyDescent="0.2"/>
  <cols>
    <col min="1" max="1" width="11.140625" style="2" customWidth="1"/>
    <col min="2" max="2" width="14.140625" style="2" customWidth="1"/>
    <col min="3" max="3" width="12.140625" style="2" customWidth="1"/>
    <col min="4" max="4" width="13.42578125" style="2" customWidth="1"/>
    <col min="5" max="5" width="5.42578125" style="2" customWidth="1"/>
    <col min="6" max="6" width="13.7109375" style="2" customWidth="1"/>
    <col min="7" max="7" width="13.425781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7.85546875" style="2" customWidth="1"/>
    <col min="13" max="26" width="10.28515625" style="2" customWidth="1"/>
    <col min="27" max="16384" width="9.140625" style="2"/>
  </cols>
  <sheetData>
    <row r="1" spans="1:26" ht="21.75" customHeight="1" x14ac:dyDescent="0.2">
      <c r="A1" s="103" t="s">
        <v>157</v>
      </c>
      <c r="B1" s="103"/>
      <c r="C1" s="103"/>
      <c r="D1" s="103"/>
      <c r="E1" s="103"/>
      <c r="F1" s="103"/>
      <c r="G1" s="107" t="s">
        <v>154</v>
      </c>
      <c r="H1" s="107"/>
      <c r="I1" s="103" t="s">
        <v>160</v>
      </c>
      <c r="J1" s="103"/>
      <c r="K1" s="103"/>
      <c r="L1" s="103"/>
      <c r="M1" s="128" t="s">
        <v>96</v>
      </c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ht="21.75" customHeight="1" x14ac:dyDescent="0.2">
      <c r="A2" s="105" t="s">
        <v>45</v>
      </c>
      <c r="B2" s="105"/>
      <c r="C2" s="105"/>
      <c r="D2" s="105"/>
      <c r="E2" s="105"/>
      <c r="F2" s="105"/>
      <c r="G2" s="107"/>
      <c r="H2" s="107"/>
      <c r="I2" s="103"/>
      <c r="J2" s="103"/>
      <c r="K2" s="103"/>
      <c r="L2" s="103"/>
      <c r="M2" s="128" t="s">
        <v>78</v>
      </c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21.75" customHeight="1" x14ac:dyDescent="0.2">
      <c r="A3" s="103" t="s">
        <v>158</v>
      </c>
      <c r="B3" s="104"/>
      <c r="C3" s="104"/>
      <c r="D3" s="104"/>
      <c r="E3" s="104"/>
      <c r="F3" s="104"/>
      <c r="G3" s="107" t="s">
        <v>155</v>
      </c>
      <c r="H3" s="107"/>
      <c r="I3" s="103" t="s">
        <v>208</v>
      </c>
      <c r="J3" s="103"/>
      <c r="K3" s="103"/>
      <c r="L3" s="103"/>
      <c r="M3" s="141" t="s">
        <v>79</v>
      </c>
      <c r="N3" s="137" t="s">
        <v>81</v>
      </c>
      <c r="O3" s="141"/>
      <c r="P3" s="137" t="s">
        <v>65</v>
      </c>
      <c r="Q3" s="141"/>
      <c r="R3" s="137" t="s">
        <v>82</v>
      </c>
      <c r="S3" s="141"/>
      <c r="T3" s="137" t="s">
        <v>85</v>
      </c>
      <c r="U3" s="141"/>
      <c r="V3" s="137" t="s">
        <v>87</v>
      </c>
      <c r="W3" s="141"/>
      <c r="X3" s="144" t="s">
        <v>91</v>
      </c>
      <c r="Y3" s="145"/>
      <c r="Z3" s="145"/>
    </row>
    <row r="4" spans="1:26" ht="29.25" customHeight="1" x14ac:dyDescent="0.2">
      <c r="A4" s="105" t="s">
        <v>46</v>
      </c>
      <c r="B4" s="105"/>
      <c r="C4" s="105"/>
      <c r="D4" s="105"/>
      <c r="E4" s="105"/>
      <c r="F4" s="105"/>
      <c r="G4" s="107"/>
      <c r="H4" s="107"/>
      <c r="I4" s="103"/>
      <c r="J4" s="103"/>
      <c r="K4" s="103"/>
      <c r="L4" s="103"/>
      <c r="M4" s="132"/>
      <c r="N4" s="138"/>
      <c r="O4" s="132"/>
      <c r="P4" s="138"/>
      <c r="Q4" s="132"/>
      <c r="R4" s="138" t="s">
        <v>83</v>
      </c>
      <c r="S4" s="132"/>
      <c r="T4" s="138" t="s">
        <v>86</v>
      </c>
      <c r="U4" s="132"/>
      <c r="V4" s="138" t="s">
        <v>88</v>
      </c>
      <c r="W4" s="132"/>
      <c r="X4" s="144"/>
      <c r="Y4" s="145"/>
      <c r="Z4" s="145"/>
    </row>
    <row r="5" spans="1:26" ht="21.75" customHeight="1" x14ac:dyDescent="0.2">
      <c r="A5" s="103" t="s">
        <v>186</v>
      </c>
      <c r="B5" s="104"/>
      <c r="C5" s="104"/>
      <c r="D5" s="104"/>
      <c r="E5" s="104"/>
      <c r="F5" s="104"/>
      <c r="G5" s="107" t="s">
        <v>156</v>
      </c>
      <c r="H5" s="107"/>
      <c r="I5" s="103" t="s">
        <v>209</v>
      </c>
      <c r="J5" s="103"/>
      <c r="K5" s="103"/>
      <c r="L5" s="103"/>
      <c r="M5" s="132" t="s">
        <v>80</v>
      </c>
      <c r="N5" s="138"/>
      <c r="O5" s="132"/>
      <c r="P5" s="138" t="s">
        <v>190</v>
      </c>
      <c r="Q5" s="132"/>
      <c r="R5" s="146" t="s">
        <v>84</v>
      </c>
      <c r="S5" s="147"/>
      <c r="T5" s="146" t="s">
        <v>84</v>
      </c>
      <c r="U5" s="147"/>
      <c r="V5" s="138" t="s">
        <v>89</v>
      </c>
      <c r="W5" s="132"/>
      <c r="X5" s="144"/>
      <c r="Y5" s="145"/>
      <c r="Z5" s="145"/>
    </row>
    <row r="6" spans="1:26" ht="21.75" customHeight="1" x14ac:dyDescent="0.2">
      <c r="A6" s="105" t="s">
        <v>47</v>
      </c>
      <c r="B6" s="105"/>
      <c r="C6" s="105"/>
      <c r="D6" s="105"/>
      <c r="E6" s="105"/>
      <c r="F6" s="105"/>
      <c r="G6" s="107"/>
      <c r="H6" s="107"/>
      <c r="I6" s="103"/>
      <c r="J6" s="103"/>
      <c r="K6" s="103"/>
      <c r="L6" s="103"/>
      <c r="M6" s="133"/>
      <c r="N6" s="140"/>
      <c r="O6" s="133"/>
      <c r="P6" s="140"/>
      <c r="Q6" s="133"/>
      <c r="R6" s="140"/>
      <c r="S6" s="133"/>
      <c r="T6" s="140"/>
      <c r="U6" s="133"/>
      <c r="V6" s="140" t="s">
        <v>90</v>
      </c>
      <c r="W6" s="133"/>
      <c r="X6" s="144"/>
      <c r="Y6" s="145"/>
      <c r="Z6" s="145"/>
    </row>
    <row r="7" spans="1:26" ht="21.75" customHeight="1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9"/>
      <c r="N7" s="126"/>
      <c r="O7" s="142"/>
      <c r="P7" s="126"/>
      <c r="Q7" s="142"/>
      <c r="R7" s="126"/>
      <c r="S7" s="142"/>
      <c r="T7" s="126"/>
      <c r="U7" s="142"/>
      <c r="V7" s="126"/>
      <c r="W7" s="142"/>
      <c r="X7" s="126"/>
      <c r="Y7" s="127"/>
      <c r="Z7" s="127"/>
    </row>
    <row r="8" spans="1:26" ht="22.5" customHeight="1" x14ac:dyDescent="0.2">
      <c r="A8" s="131" t="s">
        <v>48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9"/>
      <c r="N8" s="126"/>
      <c r="O8" s="142"/>
      <c r="P8" s="126"/>
      <c r="Q8" s="142"/>
      <c r="R8" s="126"/>
      <c r="S8" s="142"/>
      <c r="T8" s="126"/>
      <c r="U8" s="142"/>
      <c r="V8" s="126"/>
      <c r="W8" s="142"/>
      <c r="X8" s="126"/>
      <c r="Y8" s="127"/>
      <c r="Z8" s="127"/>
    </row>
    <row r="9" spans="1:26" ht="22.5" customHeight="1" x14ac:dyDescent="0.2">
      <c r="A9" s="120" t="s">
        <v>49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9"/>
      <c r="N9" s="126"/>
      <c r="O9" s="142"/>
      <c r="P9" s="126"/>
      <c r="Q9" s="142"/>
      <c r="R9" s="126"/>
      <c r="S9" s="142"/>
      <c r="T9" s="126"/>
      <c r="U9" s="142"/>
      <c r="V9" s="126"/>
      <c r="W9" s="142"/>
      <c r="X9" s="126"/>
      <c r="Y9" s="127"/>
      <c r="Z9" s="127"/>
    </row>
    <row r="10" spans="1:26" ht="22.5" customHeight="1" x14ac:dyDescent="0.2">
      <c r="A10" s="117" t="s">
        <v>112</v>
      </c>
      <c r="B10" s="117"/>
      <c r="C10" s="117"/>
      <c r="D10" s="117"/>
      <c r="E10" s="125" t="s">
        <v>378</v>
      </c>
      <c r="F10" s="125"/>
      <c r="G10" s="125"/>
      <c r="H10" s="106" t="s">
        <v>379</v>
      </c>
      <c r="I10" s="106"/>
      <c r="J10" s="106"/>
      <c r="K10" s="106"/>
      <c r="L10" s="106"/>
      <c r="M10" s="9"/>
      <c r="N10" s="126"/>
      <c r="O10" s="142"/>
      <c r="P10" s="126"/>
      <c r="Q10" s="142"/>
      <c r="R10" s="126"/>
      <c r="S10" s="142"/>
      <c r="T10" s="126"/>
      <c r="U10" s="142"/>
      <c r="V10" s="126"/>
      <c r="W10" s="142"/>
      <c r="X10" s="126"/>
      <c r="Y10" s="127"/>
      <c r="Z10" s="127"/>
    </row>
    <row r="11" spans="1:26" ht="22.5" customHeight="1" x14ac:dyDescent="0.2">
      <c r="A11" s="117" t="s">
        <v>113</v>
      </c>
      <c r="B11" s="117"/>
      <c r="C11" s="117"/>
      <c r="D11" s="117"/>
      <c r="E11" s="124" t="s">
        <v>241</v>
      </c>
      <c r="F11" s="124"/>
      <c r="G11" s="124"/>
      <c r="H11" s="124"/>
      <c r="I11" s="106" t="s">
        <v>114</v>
      </c>
      <c r="J11" s="106"/>
      <c r="K11" s="106"/>
      <c r="L11" s="106"/>
      <c r="M11" s="9"/>
      <c r="N11" s="126"/>
      <c r="O11" s="142"/>
      <c r="P11" s="126"/>
      <c r="Q11" s="142"/>
      <c r="R11" s="126"/>
      <c r="S11" s="142"/>
      <c r="T11" s="126"/>
      <c r="U11" s="142"/>
      <c r="V11" s="126"/>
      <c r="W11" s="142"/>
      <c r="X11" s="126"/>
      <c r="Y11" s="127"/>
      <c r="Z11" s="127"/>
    </row>
    <row r="12" spans="1:26" ht="21.75" customHeight="1" x14ac:dyDescent="0.2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9"/>
      <c r="N12" s="126"/>
      <c r="O12" s="142"/>
      <c r="P12" s="126"/>
      <c r="Q12" s="142"/>
      <c r="R12" s="126"/>
      <c r="S12" s="142"/>
      <c r="T12" s="126"/>
      <c r="U12" s="142"/>
      <c r="V12" s="126"/>
      <c r="W12" s="142"/>
      <c r="X12" s="126"/>
      <c r="Y12" s="127"/>
      <c r="Z12" s="127"/>
    </row>
    <row r="13" spans="1:26" ht="21.75" customHeight="1" x14ac:dyDescent="0.2">
      <c r="A13" s="158" t="s">
        <v>50</v>
      </c>
      <c r="B13" s="166" t="s">
        <v>56</v>
      </c>
      <c r="C13" s="167"/>
      <c r="D13" s="172" t="s">
        <v>198</v>
      </c>
      <c r="E13" s="173"/>
      <c r="F13" s="166" t="s">
        <v>59</v>
      </c>
      <c r="G13" s="167"/>
      <c r="H13" s="40" t="s">
        <v>198</v>
      </c>
      <c r="I13" s="175" t="s">
        <v>5</v>
      </c>
      <c r="J13" s="166" t="s">
        <v>60</v>
      </c>
      <c r="K13" s="158"/>
      <c r="L13" s="41" t="s">
        <v>65</v>
      </c>
      <c r="M13" s="9"/>
      <c r="N13" s="126"/>
      <c r="O13" s="142"/>
      <c r="P13" s="126"/>
      <c r="Q13" s="142"/>
      <c r="R13" s="126"/>
      <c r="S13" s="142"/>
      <c r="T13" s="126"/>
      <c r="U13" s="142"/>
      <c r="V13" s="126"/>
      <c r="W13" s="142"/>
      <c r="X13" s="126"/>
      <c r="Y13" s="127"/>
      <c r="Z13" s="127"/>
    </row>
    <row r="14" spans="1:26" ht="21.75" customHeight="1" x14ac:dyDescent="0.2">
      <c r="A14" s="159"/>
      <c r="B14" s="170" t="s">
        <v>57</v>
      </c>
      <c r="C14" s="171"/>
      <c r="D14" s="179" t="s">
        <v>200</v>
      </c>
      <c r="E14" s="180"/>
      <c r="F14" s="170" t="s">
        <v>57</v>
      </c>
      <c r="G14" s="171"/>
      <c r="H14" s="42" t="s">
        <v>200</v>
      </c>
      <c r="I14" s="176"/>
      <c r="J14" s="170" t="s">
        <v>61</v>
      </c>
      <c r="K14" s="159"/>
      <c r="L14" s="41" t="s">
        <v>66</v>
      </c>
      <c r="M14" s="9"/>
      <c r="N14" s="126"/>
      <c r="O14" s="142"/>
      <c r="P14" s="126"/>
      <c r="Q14" s="142"/>
      <c r="R14" s="126"/>
      <c r="S14" s="142"/>
      <c r="T14" s="126"/>
      <c r="U14" s="142"/>
      <c r="V14" s="126"/>
      <c r="W14" s="142"/>
      <c r="X14" s="126"/>
      <c r="Y14" s="127"/>
      <c r="Z14" s="127"/>
    </row>
    <row r="15" spans="1:26" ht="21.75" customHeight="1" x14ac:dyDescent="0.2">
      <c r="A15" s="159"/>
      <c r="B15" s="162" t="s">
        <v>58</v>
      </c>
      <c r="C15" s="163"/>
      <c r="D15" s="164">
        <v>36000</v>
      </c>
      <c r="E15" s="165"/>
      <c r="F15" s="162" t="s">
        <v>58</v>
      </c>
      <c r="G15" s="163"/>
      <c r="H15" s="43">
        <v>36000</v>
      </c>
      <c r="I15" s="176"/>
      <c r="J15" s="162" t="s">
        <v>62</v>
      </c>
      <c r="K15" s="160"/>
      <c r="L15" s="41" t="s">
        <v>67</v>
      </c>
      <c r="M15" s="9"/>
      <c r="N15" s="126"/>
      <c r="O15" s="142"/>
      <c r="P15" s="126"/>
      <c r="Q15" s="142"/>
      <c r="R15" s="126"/>
      <c r="S15" s="142"/>
      <c r="T15" s="126"/>
      <c r="U15" s="142"/>
      <c r="V15" s="126"/>
      <c r="W15" s="142"/>
      <c r="X15" s="126"/>
      <c r="Y15" s="127"/>
      <c r="Z15" s="127"/>
    </row>
    <row r="16" spans="1:26" ht="21.75" customHeight="1" x14ac:dyDescent="0.2">
      <c r="A16" s="159"/>
      <c r="B16" s="44" t="s">
        <v>51</v>
      </c>
      <c r="C16" s="44" t="s">
        <v>53</v>
      </c>
      <c r="D16" s="44" t="s">
        <v>54</v>
      </c>
      <c r="E16" s="118"/>
      <c r="F16" s="44" t="s">
        <v>51</v>
      </c>
      <c r="G16" s="44" t="s">
        <v>53</v>
      </c>
      <c r="H16" s="45" t="s">
        <v>54</v>
      </c>
      <c r="I16" s="176"/>
      <c r="J16" s="118" t="s">
        <v>63</v>
      </c>
      <c r="K16" s="118" t="s">
        <v>64</v>
      </c>
      <c r="L16" s="41" t="s">
        <v>68</v>
      </c>
      <c r="M16" s="9"/>
      <c r="N16" s="126"/>
      <c r="O16" s="142"/>
      <c r="P16" s="126"/>
      <c r="Q16" s="142"/>
      <c r="R16" s="126"/>
      <c r="S16" s="142"/>
      <c r="T16" s="126"/>
      <c r="U16" s="142"/>
      <c r="V16" s="126"/>
      <c r="W16" s="142"/>
      <c r="X16" s="126"/>
      <c r="Y16" s="127"/>
      <c r="Z16" s="127"/>
    </row>
    <row r="17" spans="1:26" ht="21.75" customHeight="1" x14ac:dyDescent="0.2">
      <c r="A17" s="160"/>
      <c r="B17" s="44" t="s">
        <v>52</v>
      </c>
      <c r="C17" s="46" t="s">
        <v>51</v>
      </c>
      <c r="D17" s="46" t="s">
        <v>55</v>
      </c>
      <c r="E17" s="161"/>
      <c r="F17" s="46" t="s">
        <v>52</v>
      </c>
      <c r="G17" s="47" t="s">
        <v>51</v>
      </c>
      <c r="H17" s="48" t="s">
        <v>55</v>
      </c>
      <c r="I17" s="177"/>
      <c r="J17" s="119"/>
      <c r="K17" s="119"/>
      <c r="L17" s="41" t="s">
        <v>69</v>
      </c>
      <c r="M17" s="148" t="s">
        <v>92</v>
      </c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ht="23.25" customHeight="1" x14ac:dyDescent="0.2">
      <c r="A18" s="49" t="s">
        <v>7</v>
      </c>
      <c r="B18" s="82">
        <v>2889.4859999999999</v>
      </c>
      <c r="C18" s="50"/>
      <c r="D18" s="51"/>
      <c r="E18" s="80"/>
      <c r="F18" s="82">
        <v>1898.3720000000001</v>
      </c>
      <c r="G18" s="52"/>
      <c r="H18" s="51"/>
      <c r="I18" s="53"/>
      <c r="J18" s="39"/>
      <c r="K18" s="39">
        <v>6.3</v>
      </c>
      <c r="L18" s="54"/>
      <c r="M18" s="141" t="s">
        <v>79</v>
      </c>
      <c r="N18" s="135" t="s">
        <v>98</v>
      </c>
      <c r="O18" s="135"/>
      <c r="P18" s="135"/>
      <c r="Q18" s="135" t="s">
        <v>107</v>
      </c>
      <c r="R18" s="135"/>
      <c r="S18" s="135"/>
      <c r="T18" s="135" t="s">
        <v>93</v>
      </c>
      <c r="U18" s="135"/>
      <c r="V18" s="135"/>
      <c r="W18" s="137" t="s">
        <v>91</v>
      </c>
      <c r="X18" s="149"/>
      <c r="Y18" s="149"/>
      <c r="Z18" s="149"/>
    </row>
    <row r="19" spans="1:26" ht="23.25" customHeight="1" x14ac:dyDescent="0.2">
      <c r="A19" s="49" t="s">
        <v>8</v>
      </c>
      <c r="B19" s="82">
        <v>2889.518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3.2000000000152795E-2</v>
      </c>
      <c r="D19" s="51">
        <f t="shared" ref="D19:D42" si="1">IF(C19="","",C19*$D$15)</f>
        <v>1152.0000000055006</v>
      </c>
      <c r="E19" s="80"/>
      <c r="F19" s="82">
        <v>1898.4</v>
      </c>
      <c r="G19" s="52">
        <f t="shared" ref="G19:G24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2.8000000000020009E-2</v>
      </c>
      <c r="H19" s="51">
        <f t="shared" ref="H19:H42" si="3">IF(G19="","",G19*$H$15)</f>
        <v>1008.0000000007203</v>
      </c>
      <c r="I19" s="53">
        <f t="shared" ref="I19:I42" si="4">IF(H19="","",IF(D19="","",IF(AND(H19=0,D19=0),0,H19/D19)))</f>
        <v>0.87499999999644729</v>
      </c>
      <c r="J19" s="39"/>
      <c r="K19" s="84">
        <v>6.3</v>
      </c>
      <c r="L19" s="54"/>
      <c r="M19" s="132"/>
      <c r="N19" s="136"/>
      <c r="O19" s="136"/>
      <c r="P19" s="136"/>
      <c r="Q19" s="136" t="s">
        <v>108</v>
      </c>
      <c r="R19" s="136"/>
      <c r="S19" s="136"/>
      <c r="T19" s="136"/>
      <c r="U19" s="136"/>
      <c r="V19" s="136"/>
      <c r="W19" s="138"/>
      <c r="X19" s="128"/>
      <c r="Y19" s="128"/>
      <c r="Z19" s="128"/>
    </row>
    <row r="20" spans="1:26" ht="23.25" customHeight="1" x14ac:dyDescent="0.2">
      <c r="A20" s="49" t="s">
        <v>9</v>
      </c>
      <c r="B20" s="82">
        <v>2889.55</v>
      </c>
      <c r="C20" s="50">
        <f t="shared" si="0"/>
        <v>3.2000000000152795E-2</v>
      </c>
      <c r="D20" s="51">
        <f t="shared" si="1"/>
        <v>1152.0000000055006</v>
      </c>
      <c r="E20" s="80"/>
      <c r="F20" s="82">
        <v>1898.4290000000001</v>
      </c>
      <c r="G20" s="52">
        <f t="shared" si="2"/>
        <v>2.8999999999996362E-2</v>
      </c>
      <c r="H20" s="51">
        <f t="shared" si="3"/>
        <v>1043.999999999869</v>
      </c>
      <c r="I20" s="53">
        <f t="shared" si="4"/>
        <v>0.90624999999555911</v>
      </c>
      <c r="J20" s="39"/>
      <c r="K20" s="84">
        <v>6.3</v>
      </c>
      <c r="L20" s="54"/>
      <c r="M20" s="132" t="s">
        <v>80</v>
      </c>
      <c r="N20" s="136" t="s">
        <v>99</v>
      </c>
      <c r="O20" s="136"/>
      <c r="P20" s="136"/>
      <c r="Q20" s="136" t="s">
        <v>189</v>
      </c>
      <c r="R20" s="136"/>
      <c r="S20" s="136"/>
      <c r="T20" s="136" t="s">
        <v>94</v>
      </c>
      <c r="U20" s="136"/>
      <c r="V20" s="136"/>
      <c r="W20" s="138"/>
      <c r="X20" s="128"/>
      <c r="Y20" s="128"/>
      <c r="Z20" s="128"/>
    </row>
    <row r="21" spans="1:26" ht="23.25" customHeight="1" x14ac:dyDescent="0.2">
      <c r="A21" s="49" t="s">
        <v>10</v>
      </c>
      <c r="B21" s="82">
        <v>2889.5819999999999</v>
      </c>
      <c r="C21" s="50">
        <f t="shared" si="0"/>
        <v>3.1999999999698048E-2</v>
      </c>
      <c r="D21" s="51">
        <f t="shared" si="1"/>
        <v>1151.9999999891297</v>
      </c>
      <c r="E21" s="80"/>
      <c r="F21" s="82">
        <v>1898.4570000000001</v>
      </c>
      <c r="G21" s="52">
        <f t="shared" si="2"/>
        <v>2.8000000000020009E-2</v>
      </c>
      <c r="H21" s="51">
        <f t="shared" si="3"/>
        <v>1008.0000000007203</v>
      </c>
      <c r="I21" s="53">
        <f t="shared" si="4"/>
        <v>0.87500000000888178</v>
      </c>
      <c r="J21" s="39"/>
      <c r="K21" s="84">
        <v>6.3</v>
      </c>
      <c r="L21" s="54"/>
      <c r="M21" s="133"/>
      <c r="N21" s="139"/>
      <c r="O21" s="139"/>
      <c r="P21" s="139"/>
      <c r="Q21" s="139"/>
      <c r="R21" s="139"/>
      <c r="S21" s="139"/>
      <c r="T21" s="139"/>
      <c r="U21" s="139"/>
      <c r="V21" s="139"/>
      <c r="W21" s="140"/>
      <c r="X21" s="148"/>
      <c r="Y21" s="148"/>
      <c r="Z21" s="148"/>
    </row>
    <row r="22" spans="1:26" ht="23.25" customHeight="1" x14ac:dyDescent="0.2">
      <c r="A22" s="49" t="s">
        <v>11</v>
      </c>
      <c r="B22" s="82">
        <v>2889.614</v>
      </c>
      <c r="C22" s="50">
        <f t="shared" si="0"/>
        <v>3.2000000000152795E-2</v>
      </c>
      <c r="D22" s="51">
        <f t="shared" si="1"/>
        <v>1152.0000000055006</v>
      </c>
      <c r="E22" s="80"/>
      <c r="F22" s="82">
        <v>1898.4839999999999</v>
      </c>
      <c r="G22" s="52">
        <f t="shared" si="2"/>
        <v>2.6999999999816282E-2</v>
      </c>
      <c r="H22" s="51">
        <f t="shared" si="3"/>
        <v>971.99999999338615</v>
      </c>
      <c r="I22" s="53">
        <f t="shared" si="4"/>
        <v>0.84374999999023004</v>
      </c>
      <c r="J22" s="39"/>
      <c r="K22" s="84">
        <v>6.3</v>
      </c>
      <c r="L22" s="54"/>
      <c r="M22" s="9"/>
      <c r="N22" s="143"/>
      <c r="O22" s="143"/>
      <c r="P22" s="143"/>
      <c r="Q22" s="143"/>
      <c r="R22" s="143"/>
      <c r="S22" s="143"/>
      <c r="T22" s="143"/>
      <c r="U22" s="143"/>
      <c r="V22" s="143"/>
      <c r="W22" s="126"/>
      <c r="X22" s="127"/>
      <c r="Y22" s="127"/>
      <c r="Z22" s="127"/>
    </row>
    <row r="23" spans="1:26" ht="23.25" customHeight="1" x14ac:dyDescent="0.2">
      <c r="A23" s="49" t="s">
        <v>12</v>
      </c>
      <c r="B23" s="82">
        <v>2889.645</v>
      </c>
      <c r="C23" s="50">
        <f t="shared" si="0"/>
        <v>3.0999999999949068E-2</v>
      </c>
      <c r="D23" s="51">
        <f t="shared" si="1"/>
        <v>1115.9999999981665</v>
      </c>
      <c r="E23" s="80"/>
      <c r="F23" s="82">
        <v>1898.5119999999999</v>
      </c>
      <c r="G23" s="52">
        <f t="shared" si="2"/>
        <v>2.8000000000020009E-2</v>
      </c>
      <c r="H23" s="51">
        <f t="shared" si="3"/>
        <v>1008.0000000007203</v>
      </c>
      <c r="I23" s="53">
        <f t="shared" si="4"/>
        <v>0.90322580645374229</v>
      </c>
      <c r="J23" s="39"/>
      <c r="K23" s="80">
        <v>6.2</v>
      </c>
      <c r="L23" s="54"/>
      <c r="M23" s="9"/>
      <c r="N23" s="143"/>
      <c r="O23" s="143"/>
      <c r="P23" s="143"/>
      <c r="Q23" s="143"/>
      <c r="R23" s="143"/>
      <c r="S23" s="143"/>
      <c r="T23" s="143"/>
      <c r="U23" s="143"/>
      <c r="V23" s="143"/>
      <c r="W23" s="126"/>
      <c r="X23" s="127"/>
      <c r="Y23" s="127"/>
      <c r="Z23" s="127"/>
    </row>
    <row r="24" spans="1:26" ht="23.25" customHeight="1" x14ac:dyDescent="0.2">
      <c r="A24" s="49" t="s">
        <v>13</v>
      </c>
      <c r="B24" s="82">
        <v>2889.6770000000001</v>
      </c>
      <c r="C24" s="50">
        <f t="shared" si="0"/>
        <v>3.2000000000152795E-2</v>
      </c>
      <c r="D24" s="51">
        <f t="shared" si="1"/>
        <v>1152.0000000055006</v>
      </c>
      <c r="E24" s="80"/>
      <c r="F24" s="82">
        <v>1898.54</v>
      </c>
      <c r="G24" s="52">
        <f t="shared" si="2"/>
        <v>2.8000000000020009E-2</v>
      </c>
      <c r="H24" s="51">
        <f t="shared" si="3"/>
        <v>1008.0000000007203</v>
      </c>
      <c r="I24" s="53">
        <f t="shared" si="4"/>
        <v>0.87499999999644729</v>
      </c>
      <c r="J24" s="39"/>
      <c r="K24" s="84">
        <v>6.2</v>
      </c>
      <c r="L24" s="54"/>
      <c r="M24" s="9"/>
      <c r="N24" s="143"/>
      <c r="O24" s="143"/>
      <c r="P24" s="143"/>
      <c r="Q24" s="143"/>
      <c r="R24" s="143"/>
      <c r="S24" s="143"/>
      <c r="T24" s="143"/>
      <c r="U24" s="143"/>
      <c r="V24" s="143"/>
      <c r="W24" s="126"/>
      <c r="X24" s="127"/>
      <c r="Y24" s="127"/>
      <c r="Z24" s="127"/>
    </row>
    <row r="25" spans="1:26" ht="23.25" customHeight="1" x14ac:dyDescent="0.2">
      <c r="A25" s="49" t="s">
        <v>14</v>
      </c>
      <c r="B25" s="82">
        <v>2889.71</v>
      </c>
      <c r="C25" s="50">
        <f t="shared" si="0"/>
        <v>3.2999999999901775E-2</v>
      </c>
      <c r="D25" s="51">
        <f t="shared" si="1"/>
        <v>1187.9999999964639</v>
      </c>
      <c r="E25" s="80"/>
      <c r="F25" s="82">
        <v>1898.569</v>
      </c>
      <c r="G25" s="52">
        <f t="shared" ref="G25:G42" si="5">IF(F25="","",IF(LEN(TRUNC(F24,0))-LEN(TRUNC(F25,0))=0,F25-F24,IF(LEN(TRUNC(F24,0))-LEN(TRUNC(F25,0))&gt;0,VALUE(LEFT(F24,LEN(TRUNC(F24,0))-LEN(TRUNC(F25,0))))*POWER(10,LEN(TRUNC(F25,0)))+F25-F24,F25-F24-VALUE(LEFT(F25,LEN(TRUNC(F25,0))-LEN(TRUNC(F24,0))))*POWER(10,LEN(TRUNC(F24,0))))))</f>
        <v>2.8999999999996362E-2</v>
      </c>
      <c r="H25" s="51">
        <f t="shared" si="3"/>
        <v>1043.999999999869</v>
      </c>
      <c r="I25" s="53">
        <f t="shared" si="4"/>
        <v>0.87878787879038434</v>
      </c>
      <c r="J25" s="39"/>
      <c r="K25" s="84">
        <v>6.2</v>
      </c>
      <c r="L25" s="54"/>
      <c r="M25" s="9"/>
      <c r="N25" s="143"/>
      <c r="O25" s="143"/>
      <c r="P25" s="143"/>
      <c r="Q25" s="143"/>
      <c r="R25" s="143"/>
      <c r="S25" s="143"/>
      <c r="T25" s="143"/>
      <c r="U25" s="143"/>
      <c r="V25" s="143"/>
      <c r="W25" s="126"/>
      <c r="X25" s="127"/>
      <c r="Y25" s="127"/>
      <c r="Z25" s="127"/>
    </row>
    <row r="26" spans="1:26" ht="23.25" customHeight="1" x14ac:dyDescent="0.2">
      <c r="A26" s="49" t="s">
        <v>15</v>
      </c>
      <c r="B26" s="82">
        <v>2889.7440000000001</v>
      </c>
      <c r="C26" s="50">
        <f t="shared" si="0"/>
        <v>3.4000000000105501E-2</v>
      </c>
      <c r="D26" s="51">
        <f t="shared" si="1"/>
        <v>1224.000000003798</v>
      </c>
      <c r="E26" s="80"/>
      <c r="F26" s="82">
        <v>1898.597</v>
      </c>
      <c r="G26" s="52">
        <f t="shared" si="5"/>
        <v>2.8000000000020009E-2</v>
      </c>
      <c r="H26" s="51">
        <f t="shared" si="3"/>
        <v>1008.0000000007203</v>
      </c>
      <c r="I26" s="53">
        <f t="shared" si="4"/>
        <v>0.82352941176273897</v>
      </c>
      <c r="J26" s="39"/>
      <c r="K26" s="84">
        <v>6.2</v>
      </c>
      <c r="L26" s="54"/>
      <c r="M26" s="9"/>
      <c r="N26" s="143"/>
      <c r="O26" s="143"/>
      <c r="P26" s="143"/>
      <c r="Q26" s="143"/>
      <c r="R26" s="143"/>
      <c r="S26" s="143"/>
      <c r="T26" s="143"/>
      <c r="U26" s="143"/>
      <c r="V26" s="143"/>
      <c r="W26" s="126"/>
      <c r="X26" s="127"/>
      <c r="Y26" s="127"/>
      <c r="Z26" s="127"/>
    </row>
    <row r="27" spans="1:26" ht="23.25" customHeight="1" x14ac:dyDescent="0.2">
      <c r="A27" s="49" t="s">
        <v>16</v>
      </c>
      <c r="B27" s="82">
        <v>2889.78</v>
      </c>
      <c r="C27" s="50">
        <f t="shared" si="0"/>
        <v>3.6000000000058208E-2</v>
      </c>
      <c r="D27" s="51">
        <f t="shared" si="1"/>
        <v>1296.0000000020955</v>
      </c>
      <c r="E27" s="80"/>
      <c r="F27" s="82">
        <v>1898.625</v>
      </c>
      <c r="G27" s="52">
        <f t="shared" si="5"/>
        <v>2.8000000000020009E-2</v>
      </c>
      <c r="H27" s="51">
        <f t="shared" si="3"/>
        <v>1008.0000000007203</v>
      </c>
      <c r="I27" s="53">
        <f t="shared" si="4"/>
        <v>0.77777777777707602</v>
      </c>
      <c r="J27" s="39"/>
      <c r="K27" s="84">
        <v>6.2</v>
      </c>
      <c r="L27" s="54"/>
      <c r="M27" s="9"/>
      <c r="N27" s="143"/>
      <c r="O27" s="143"/>
      <c r="P27" s="143"/>
      <c r="Q27" s="143"/>
      <c r="R27" s="143"/>
      <c r="S27" s="143"/>
      <c r="T27" s="143"/>
      <c r="U27" s="143"/>
      <c r="V27" s="143"/>
      <c r="W27" s="126"/>
      <c r="X27" s="127"/>
      <c r="Y27" s="127"/>
      <c r="Z27" s="127"/>
    </row>
    <row r="28" spans="1:26" ht="23.25" customHeight="1" x14ac:dyDescent="0.2">
      <c r="A28" s="49" t="s">
        <v>17</v>
      </c>
      <c r="B28" s="82">
        <v>2889.8150000000001</v>
      </c>
      <c r="C28" s="50">
        <f t="shared" si="0"/>
        <v>3.4999999999854481E-2</v>
      </c>
      <c r="D28" s="51">
        <f t="shared" si="1"/>
        <v>1259.9999999947613</v>
      </c>
      <c r="E28" s="80"/>
      <c r="F28" s="82">
        <v>1898.653</v>
      </c>
      <c r="G28" s="52">
        <f t="shared" si="5"/>
        <v>2.8000000000020009E-2</v>
      </c>
      <c r="H28" s="51">
        <f t="shared" si="3"/>
        <v>1008.0000000007203</v>
      </c>
      <c r="I28" s="53">
        <f t="shared" si="4"/>
        <v>0.80000000000389782</v>
      </c>
      <c r="J28" s="39"/>
      <c r="K28" s="84">
        <v>6.2</v>
      </c>
      <c r="L28" s="54"/>
      <c r="M28" s="9"/>
      <c r="N28" s="143"/>
      <c r="O28" s="143"/>
      <c r="P28" s="143"/>
      <c r="Q28" s="143"/>
      <c r="R28" s="143"/>
      <c r="S28" s="143"/>
      <c r="T28" s="143"/>
      <c r="U28" s="143"/>
      <c r="V28" s="143"/>
      <c r="W28" s="126"/>
      <c r="X28" s="127"/>
      <c r="Y28" s="127"/>
      <c r="Z28" s="127"/>
    </row>
    <row r="29" spans="1:26" ht="23.25" customHeight="1" x14ac:dyDescent="0.2">
      <c r="A29" s="49" t="s">
        <v>18</v>
      </c>
      <c r="B29" s="82">
        <v>2889.85</v>
      </c>
      <c r="C29" s="50">
        <f t="shared" si="0"/>
        <v>3.4999999999854481E-2</v>
      </c>
      <c r="D29" s="51">
        <f t="shared" si="1"/>
        <v>1259.9999999947613</v>
      </c>
      <c r="E29" s="80"/>
      <c r="F29" s="82">
        <v>1898.6790000000001</v>
      </c>
      <c r="G29" s="52">
        <f t="shared" si="5"/>
        <v>2.6000000000067303E-2</v>
      </c>
      <c r="H29" s="51">
        <f t="shared" si="3"/>
        <v>936.00000000242289</v>
      </c>
      <c r="I29" s="53">
        <f t="shared" si="4"/>
        <v>0.74285714286215432</v>
      </c>
      <c r="J29" s="39"/>
      <c r="K29" s="84">
        <v>6.2</v>
      </c>
      <c r="L29" s="54"/>
      <c r="M29" s="134" t="s">
        <v>95</v>
      </c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26" ht="23.25" customHeight="1" x14ac:dyDescent="0.2">
      <c r="A30" s="49" t="s">
        <v>19</v>
      </c>
      <c r="B30" s="82">
        <v>2889.8850000000002</v>
      </c>
      <c r="C30" s="50">
        <f t="shared" si="0"/>
        <v>3.5000000000309228E-2</v>
      </c>
      <c r="D30" s="51">
        <f t="shared" si="1"/>
        <v>1260.0000000111322</v>
      </c>
      <c r="E30" s="80"/>
      <c r="F30" s="82">
        <v>1898.7049999999999</v>
      </c>
      <c r="G30" s="52">
        <f t="shared" si="5"/>
        <v>2.5999999999839929E-2</v>
      </c>
      <c r="H30" s="51">
        <f t="shared" si="3"/>
        <v>935.99999999423744</v>
      </c>
      <c r="I30" s="53">
        <f t="shared" si="4"/>
        <v>0.74285714284600624</v>
      </c>
      <c r="J30" s="39"/>
      <c r="K30" s="84">
        <v>6.2</v>
      </c>
      <c r="L30" s="54"/>
      <c r="M30" s="128" t="s">
        <v>97</v>
      </c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23.25" customHeight="1" x14ac:dyDescent="0.2">
      <c r="A31" s="49" t="s">
        <v>20</v>
      </c>
      <c r="B31" s="82">
        <v>2889.9229999999998</v>
      </c>
      <c r="C31" s="50">
        <f t="shared" si="0"/>
        <v>3.7999999999556167E-2</v>
      </c>
      <c r="D31" s="51">
        <f t="shared" si="1"/>
        <v>1367.999999984022</v>
      </c>
      <c r="E31" s="80"/>
      <c r="F31" s="82">
        <v>1898.7329999999999</v>
      </c>
      <c r="G31" s="52">
        <f t="shared" si="5"/>
        <v>2.8000000000020009E-2</v>
      </c>
      <c r="H31" s="51">
        <f t="shared" si="3"/>
        <v>1008.0000000007203</v>
      </c>
      <c r="I31" s="53">
        <f t="shared" si="4"/>
        <v>0.73684210527229066</v>
      </c>
      <c r="J31" s="39"/>
      <c r="K31" s="84">
        <v>6.2</v>
      </c>
      <c r="L31" s="54"/>
      <c r="M31" s="141" t="s">
        <v>79</v>
      </c>
      <c r="N31" s="135" t="s">
        <v>98</v>
      </c>
      <c r="O31" s="135"/>
      <c r="P31" s="135" t="s">
        <v>100</v>
      </c>
      <c r="Q31" s="135"/>
      <c r="R31" s="135" t="s">
        <v>93</v>
      </c>
      <c r="S31" s="135"/>
      <c r="T31" s="135" t="s">
        <v>103</v>
      </c>
      <c r="U31" s="135"/>
      <c r="V31" s="135" t="s">
        <v>187</v>
      </c>
      <c r="W31" s="135"/>
      <c r="X31" s="135"/>
      <c r="Y31" s="135" t="s">
        <v>91</v>
      </c>
      <c r="Z31" s="137"/>
    </row>
    <row r="32" spans="1:26" ht="23.25" customHeight="1" x14ac:dyDescent="0.2">
      <c r="A32" s="49" t="s">
        <v>21</v>
      </c>
      <c r="B32" s="82">
        <v>2889.96</v>
      </c>
      <c r="C32" s="50">
        <f t="shared" si="0"/>
        <v>3.7000000000261934E-2</v>
      </c>
      <c r="D32" s="51">
        <f t="shared" si="1"/>
        <v>1332.0000000094296</v>
      </c>
      <c r="E32" s="80"/>
      <c r="F32" s="82">
        <v>1898.76</v>
      </c>
      <c r="G32" s="52">
        <f t="shared" si="5"/>
        <v>2.7000000000043656E-2</v>
      </c>
      <c r="H32" s="51">
        <f t="shared" si="3"/>
        <v>972.00000000157161</v>
      </c>
      <c r="I32" s="53">
        <f t="shared" si="4"/>
        <v>0.72972972972574368</v>
      </c>
      <c r="J32" s="39"/>
      <c r="K32" s="84">
        <v>6.2</v>
      </c>
      <c r="L32" s="54"/>
      <c r="M32" s="132"/>
      <c r="N32" s="136"/>
      <c r="O32" s="136"/>
      <c r="P32" s="136" t="s">
        <v>83</v>
      </c>
      <c r="Q32" s="136"/>
      <c r="R32" s="136" t="s">
        <v>102</v>
      </c>
      <c r="S32" s="136"/>
      <c r="T32" s="136" t="s">
        <v>104</v>
      </c>
      <c r="U32" s="136"/>
      <c r="V32" s="136" t="s">
        <v>105</v>
      </c>
      <c r="W32" s="136"/>
      <c r="X32" s="136"/>
      <c r="Y32" s="136"/>
      <c r="Z32" s="138"/>
    </row>
    <row r="33" spans="1:26" ht="23.25" customHeight="1" x14ac:dyDescent="0.2">
      <c r="A33" s="49" t="s">
        <v>22</v>
      </c>
      <c r="B33" s="82">
        <v>2889.998</v>
      </c>
      <c r="C33" s="50">
        <f t="shared" si="0"/>
        <v>3.8000000000010914E-2</v>
      </c>
      <c r="D33" s="51">
        <f t="shared" si="1"/>
        <v>1368.0000000003929</v>
      </c>
      <c r="E33" s="80"/>
      <c r="F33" s="82">
        <v>1898.787</v>
      </c>
      <c r="G33" s="52">
        <f t="shared" si="5"/>
        <v>2.7000000000043656E-2</v>
      </c>
      <c r="H33" s="51">
        <f t="shared" si="3"/>
        <v>972.00000000157161</v>
      </c>
      <c r="I33" s="53">
        <f t="shared" si="4"/>
        <v>0.71052631579041847</v>
      </c>
      <c r="J33" s="39"/>
      <c r="K33" s="84">
        <v>6.2</v>
      </c>
      <c r="L33" s="54"/>
      <c r="M33" s="132" t="s">
        <v>80</v>
      </c>
      <c r="N33" s="136" t="s">
        <v>99</v>
      </c>
      <c r="O33" s="136"/>
      <c r="P33" s="136" t="s">
        <v>101</v>
      </c>
      <c r="Q33" s="136"/>
      <c r="R33" s="136" t="s">
        <v>69</v>
      </c>
      <c r="S33" s="136"/>
      <c r="T33" s="136" t="s">
        <v>69</v>
      </c>
      <c r="U33" s="136"/>
      <c r="V33" s="136" t="s">
        <v>106</v>
      </c>
      <c r="W33" s="136"/>
      <c r="X33" s="136"/>
      <c r="Y33" s="136"/>
      <c r="Z33" s="138"/>
    </row>
    <row r="34" spans="1:26" ht="23.25" customHeight="1" x14ac:dyDescent="0.2">
      <c r="A34" s="49" t="s">
        <v>23</v>
      </c>
      <c r="B34" s="82">
        <v>2890.0360000000001</v>
      </c>
      <c r="C34" s="50">
        <f t="shared" si="0"/>
        <v>3.8000000000010914E-2</v>
      </c>
      <c r="D34" s="51">
        <f t="shared" si="1"/>
        <v>1368.0000000003929</v>
      </c>
      <c r="E34" s="80"/>
      <c r="F34" s="82">
        <v>1898.8140000000001</v>
      </c>
      <c r="G34" s="52">
        <f t="shared" si="5"/>
        <v>2.7000000000043656E-2</v>
      </c>
      <c r="H34" s="51">
        <f t="shared" si="3"/>
        <v>972.00000000157161</v>
      </c>
      <c r="I34" s="53">
        <f t="shared" si="4"/>
        <v>0.71052631579041847</v>
      </c>
      <c r="J34" s="39"/>
      <c r="K34" s="84">
        <v>6.2</v>
      </c>
      <c r="L34" s="54"/>
      <c r="M34" s="133"/>
      <c r="N34" s="139"/>
      <c r="O34" s="139"/>
      <c r="P34" s="139"/>
      <c r="Q34" s="139"/>
      <c r="R34" s="140"/>
      <c r="S34" s="133"/>
      <c r="T34" s="140"/>
      <c r="U34" s="133"/>
      <c r="V34" s="140"/>
      <c r="W34" s="148"/>
      <c r="X34" s="133"/>
      <c r="Y34" s="139"/>
      <c r="Z34" s="140"/>
    </row>
    <row r="35" spans="1:26" ht="23.25" customHeight="1" x14ac:dyDescent="0.2">
      <c r="A35" s="49" t="s">
        <v>24</v>
      </c>
      <c r="B35" s="82">
        <v>2890.0740000000001</v>
      </c>
      <c r="C35" s="50">
        <f t="shared" si="0"/>
        <v>3.8000000000010914E-2</v>
      </c>
      <c r="D35" s="51">
        <f t="shared" si="1"/>
        <v>1368.0000000003929</v>
      </c>
      <c r="E35" s="80"/>
      <c r="F35" s="82">
        <v>1898.8420000000001</v>
      </c>
      <c r="G35" s="52">
        <f t="shared" si="5"/>
        <v>2.8000000000020009E-2</v>
      </c>
      <c r="H35" s="51">
        <f t="shared" si="3"/>
        <v>1008.0000000007203</v>
      </c>
      <c r="I35" s="53">
        <f t="shared" si="4"/>
        <v>0.73684210526347282</v>
      </c>
      <c r="J35" s="39"/>
      <c r="K35" s="84">
        <v>6.2</v>
      </c>
      <c r="L35" s="54"/>
      <c r="M35" s="9"/>
      <c r="N35" s="143" t="s">
        <v>170</v>
      </c>
      <c r="O35" s="143"/>
      <c r="P35" s="143">
        <v>0.4</v>
      </c>
      <c r="Q35" s="143"/>
      <c r="R35" s="143">
        <v>380</v>
      </c>
      <c r="S35" s="143"/>
      <c r="T35" s="143"/>
      <c r="U35" s="143"/>
      <c r="V35" s="143"/>
      <c r="W35" s="143"/>
      <c r="X35" s="143"/>
      <c r="Y35" s="143"/>
      <c r="Z35" s="126"/>
    </row>
    <row r="36" spans="1:26" ht="23.25" customHeight="1" x14ac:dyDescent="0.2">
      <c r="A36" s="49" t="s">
        <v>25</v>
      </c>
      <c r="B36" s="82">
        <v>2890.1129999999998</v>
      </c>
      <c r="C36" s="50">
        <f t="shared" si="0"/>
        <v>3.8999999999759893E-2</v>
      </c>
      <c r="D36" s="51">
        <f t="shared" si="1"/>
        <v>1403.9999999913562</v>
      </c>
      <c r="E36" s="80"/>
      <c r="F36" s="82">
        <v>1898.8710000000001</v>
      </c>
      <c r="G36" s="52">
        <f t="shared" si="5"/>
        <v>2.8999999999996362E-2</v>
      </c>
      <c r="H36" s="51">
        <f t="shared" si="3"/>
        <v>1043.999999999869</v>
      </c>
      <c r="I36" s="53">
        <f t="shared" si="4"/>
        <v>0.74358974359422825</v>
      </c>
      <c r="J36" s="39"/>
      <c r="K36" s="84">
        <v>6.2</v>
      </c>
      <c r="L36" s="54"/>
      <c r="M36" s="9"/>
      <c r="N36" s="143" t="s">
        <v>171</v>
      </c>
      <c r="O36" s="143"/>
      <c r="P36" s="150">
        <v>6</v>
      </c>
      <c r="Q36" s="150"/>
      <c r="R36" s="143">
        <v>250</v>
      </c>
      <c r="S36" s="143"/>
      <c r="T36" s="143"/>
      <c r="U36" s="143"/>
      <c r="V36" s="143"/>
      <c r="W36" s="143"/>
      <c r="X36" s="143"/>
      <c r="Y36" s="143"/>
      <c r="Z36" s="126"/>
    </row>
    <row r="37" spans="1:26" ht="23.25" customHeight="1" x14ac:dyDescent="0.2">
      <c r="A37" s="49" t="s">
        <v>26</v>
      </c>
      <c r="B37" s="82">
        <v>2890.1509999999998</v>
      </c>
      <c r="C37" s="50">
        <f t="shared" si="0"/>
        <v>3.8000000000010914E-2</v>
      </c>
      <c r="D37" s="51">
        <f t="shared" si="1"/>
        <v>1368.0000000003929</v>
      </c>
      <c r="E37" s="80"/>
      <c r="F37" s="82">
        <v>1898.8989999999999</v>
      </c>
      <c r="G37" s="52">
        <f t="shared" si="5"/>
        <v>2.7999999999792635E-2</v>
      </c>
      <c r="H37" s="51">
        <f t="shared" si="3"/>
        <v>1007.9999999925349</v>
      </c>
      <c r="I37" s="53">
        <f t="shared" si="4"/>
        <v>0.73684210525748928</v>
      </c>
      <c r="J37" s="39"/>
      <c r="K37" s="84">
        <v>6.2</v>
      </c>
      <c r="L37" s="54"/>
      <c r="M37" s="9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26"/>
    </row>
    <row r="38" spans="1:26" ht="23.25" customHeight="1" x14ac:dyDescent="0.2">
      <c r="A38" s="49" t="s">
        <v>27</v>
      </c>
      <c r="B38" s="82">
        <v>2890.1880000000001</v>
      </c>
      <c r="C38" s="50">
        <f t="shared" si="0"/>
        <v>3.7000000000261934E-2</v>
      </c>
      <c r="D38" s="51">
        <f t="shared" si="1"/>
        <v>1332.0000000094296</v>
      </c>
      <c r="E38" s="80"/>
      <c r="F38" s="82">
        <v>1898.9259999999999</v>
      </c>
      <c r="G38" s="52">
        <f t="shared" si="5"/>
        <v>2.7000000000043656E-2</v>
      </c>
      <c r="H38" s="51">
        <f t="shared" si="3"/>
        <v>972.00000000157161</v>
      </c>
      <c r="I38" s="53">
        <f t="shared" si="4"/>
        <v>0.72972972972574368</v>
      </c>
      <c r="J38" s="39"/>
      <c r="K38" s="84">
        <v>6.2</v>
      </c>
      <c r="L38" s="54"/>
      <c r="M38" s="9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26"/>
    </row>
    <row r="39" spans="1:26" ht="23.25" customHeight="1" x14ac:dyDescent="0.2">
      <c r="A39" s="49" t="s">
        <v>28</v>
      </c>
      <c r="B39" s="82">
        <v>2890.2260000000001</v>
      </c>
      <c r="C39" s="50">
        <f t="shared" si="0"/>
        <v>3.8000000000010914E-2</v>
      </c>
      <c r="D39" s="51">
        <f t="shared" si="1"/>
        <v>1368.0000000003929</v>
      </c>
      <c r="E39" s="80"/>
      <c r="F39" s="82">
        <v>1898.953</v>
      </c>
      <c r="G39" s="52">
        <f t="shared" si="5"/>
        <v>2.7000000000043656E-2</v>
      </c>
      <c r="H39" s="51">
        <f t="shared" si="3"/>
        <v>972.00000000157161</v>
      </c>
      <c r="I39" s="53">
        <f t="shared" si="4"/>
        <v>0.71052631579041847</v>
      </c>
      <c r="J39" s="39"/>
      <c r="K39" s="84">
        <v>6.2</v>
      </c>
      <c r="L39" s="54"/>
      <c r="M39" s="9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26"/>
    </row>
    <row r="40" spans="1:26" ht="23.25" customHeight="1" x14ac:dyDescent="0.2">
      <c r="A40" s="49" t="s">
        <v>29</v>
      </c>
      <c r="B40" s="82">
        <v>2890.2629999999999</v>
      </c>
      <c r="C40" s="50">
        <f t="shared" si="0"/>
        <v>3.6999999999807187E-2</v>
      </c>
      <c r="D40" s="51">
        <f t="shared" si="1"/>
        <v>1331.9999999930587</v>
      </c>
      <c r="E40" s="80"/>
      <c r="F40" s="82">
        <v>1898.98</v>
      </c>
      <c r="G40" s="52">
        <f t="shared" si="5"/>
        <v>2.7000000000043656E-2</v>
      </c>
      <c r="H40" s="51">
        <f t="shared" si="3"/>
        <v>972.00000000157161</v>
      </c>
      <c r="I40" s="53">
        <f t="shared" si="4"/>
        <v>0.7297297297347124</v>
      </c>
      <c r="J40" s="39"/>
      <c r="K40" s="84">
        <v>6.2</v>
      </c>
      <c r="L40" s="54"/>
      <c r="M40" s="128" t="s">
        <v>109</v>
      </c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</row>
    <row r="41" spans="1:26" ht="23.25" customHeight="1" x14ac:dyDescent="0.2">
      <c r="A41" s="49" t="s">
        <v>30</v>
      </c>
      <c r="B41" s="82">
        <v>2890.3020000000001</v>
      </c>
      <c r="C41" s="50">
        <f t="shared" si="0"/>
        <v>3.9000000000214641E-2</v>
      </c>
      <c r="D41" s="51">
        <f t="shared" si="1"/>
        <v>1404.0000000077271</v>
      </c>
      <c r="E41" s="80"/>
      <c r="F41" s="82">
        <v>1899.008</v>
      </c>
      <c r="G41" s="52">
        <f t="shared" si="5"/>
        <v>2.8000000000020009E-2</v>
      </c>
      <c r="H41" s="51">
        <f t="shared" si="3"/>
        <v>1008.0000000007203</v>
      </c>
      <c r="I41" s="53">
        <f t="shared" si="4"/>
        <v>0.7179487179452797</v>
      </c>
      <c r="J41" s="39"/>
      <c r="K41" s="84">
        <v>6.2</v>
      </c>
      <c r="L41" s="54"/>
      <c r="M41" s="141" t="s">
        <v>79</v>
      </c>
      <c r="N41" s="135" t="s">
        <v>98</v>
      </c>
      <c r="O41" s="135"/>
      <c r="P41" s="135" t="s">
        <v>93</v>
      </c>
      <c r="Q41" s="135"/>
      <c r="R41" s="135"/>
      <c r="S41" s="135" t="s">
        <v>111</v>
      </c>
      <c r="T41" s="135" t="s">
        <v>81</v>
      </c>
      <c r="U41" s="135"/>
      <c r="V41" s="135"/>
      <c r="W41" s="135"/>
      <c r="X41" s="135" t="s">
        <v>93</v>
      </c>
      <c r="Y41" s="135"/>
      <c r="Z41" s="137"/>
    </row>
    <row r="42" spans="1:26" ht="23.25" customHeight="1" x14ac:dyDescent="0.2">
      <c r="A42" s="49" t="s">
        <v>31</v>
      </c>
      <c r="B42" s="82">
        <v>2890.3409999999999</v>
      </c>
      <c r="C42" s="50">
        <f t="shared" si="0"/>
        <v>3.8999999999759893E-2</v>
      </c>
      <c r="D42" s="51">
        <f t="shared" si="1"/>
        <v>1403.9999999913562</v>
      </c>
      <c r="E42" s="80"/>
      <c r="F42" s="82">
        <v>1899.0360000000001</v>
      </c>
      <c r="G42" s="52">
        <f t="shared" si="5"/>
        <v>2.8000000000020009E-2</v>
      </c>
      <c r="H42" s="51">
        <f t="shared" si="3"/>
        <v>1008.0000000007203</v>
      </c>
      <c r="I42" s="53">
        <f t="shared" si="4"/>
        <v>0.71794871795365112</v>
      </c>
      <c r="J42" s="39"/>
      <c r="K42" s="84">
        <v>6.2</v>
      </c>
      <c r="L42" s="54"/>
      <c r="M42" s="132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8"/>
    </row>
    <row r="43" spans="1:26" ht="22.5" customHeight="1" x14ac:dyDescent="0.2">
      <c r="A43" s="174" t="s">
        <v>195</v>
      </c>
      <c r="B43" s="174"/>
      <c r="C43" s="174"/>
      <c r="D43" s="51">
        <f>SUM(D18:D42)</f>
        <v>30780.000000000655</v>
      </c>
      <c r="E43" s="39"/>
      <c r="F43" s="66"/>
      <c r="G43" s="39"/>
      <c r="H43" s="51">
        <f>SUM(H18:H42)</f>
        <v>23903.999999999542</v>
      </c>
      <c r="I43" s="53">
        <f>IF(AND(H43=0,D43=0),0,H43/D43)</f>
        <v>0.77660818713447155</v>
      </c>
      <c r="J43" s="39"/>
      <c r="K43" s="39"/>
      <c r="L43" s="54"/>
      <c r="M43" s="132" t="s">
        <v>80</v>
      </c>
      <c r="N43" s="136" t="s">
        <v>99</v>
      </c>
      <c r="O43" s="136"/>
      <c r="P43" s="136" t="s">
        <v>110</v>
      </c>
      <c r="Q43" s="136"/>
      <c r="R43" s="136"/>
      <c r="S43" s="136"/>
      <c r="T43" s="136"/>
      <c r="U43" s="136"/>
      <c r="V43" s="136"/>
      <c r="W43" s="136"/>
      <c r="X43" s="136" t="s">
        <v>110</v>
      </c>
      <c r="Y43" s="136"/>
      <c r="Z43" s="138"/>
    </row>
    <row r="44" spans="1:26" ht="22.5" customHeight="1" x14ac:dyDescent="0.2">
      <c r="A44" s="178" t="s">
        <v>71</v>
      </c>
      <c r="B44" s="178"/>
      <c r="C44" s="178"/>
      <c r="D44" s="39"/>
      <c r="E44" s="39"/>
      <c r="F44" s="66"/>
      <c r="G44" s="39"/>
      <c r="H44" s="39"/>
      <c r="I44" s="39"/>
      <c r="J44" s="39"/>
      <c r="K44" s="39"/>
      <c r="L44" s="54"/>
      <c r="M44" s="133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</row>
    <row r="45" spans="1:26" ht="22.5" customHeight="1" x14ac:dyDescent="0.2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126"/>
      <c r="O45" s="142"/>
      <c r="P45" s="126"/>
      <c r="Q45" s="127"/>
      <c r="R45" s="142"/>
      <c r="S45" s="7"/>
      <c r="T45" s="126"/>
      <c r="U45" s="127"/>
      <c r="V45" s="127"/>
      <c r="W45" s="142"/>
      <c r="X45" s="126"/>
      <c r="Y45" s="127"/>
      <c r="Z45" s="127"/>
    </row>
    <row r="46" spans="1:26" ht="22.5" customHeight="1" x14ac:dyDescent="0.2">
      <c r="A46" s="169" t="s">
        <v>72</v>
      </c>
      <c r="B46" s="169"/>
      <c r="C46" s="169"/>
      <c r="D46" s="169"/>
      <c r="E46" s="169"/>
      <c r="F46" s="169"/>
      <c r="G46" s="168" t="s">
        <v>73</v>
      </c>
      <c r="H46" s="168"/>
      <c r="I46" s="168"/>
      <c r="J46" s="168"/>
      <c r="K46" s="168"/>
      <c r="L46" s="168"/>
      <c r="M46" s="9"/>
      <c r="N46" s="126"/>
      <c r="O46" s="142"/>
      <c r="P46" s="126"/>
      <c r="Q46" s="127"/>
      <c r="R46" s="142"/>
      <c r="S46" s="7"/>
      <c r="T46" s="126"/>
      <c r="U46" s="127"/>
      <c r="V46" s="127"/>
      <c r="W46" s="142"/>
      <c r="X46" s="126"/>
      <c r="Y46" s="127"/>
      <c r="Z46" s="127"/>
    </row>
    <row r="47" spans="1:26" ht="22.5" customHeight="1" x14ac:dyDescent="0.2">
      <c r="A47" s="85" t="s">
        <v>383</v>
      </c>
      <c r="B47" s="85"/>
      <c r="C47" s="85"/>
      <c r="D47" s="169" t="s">
        <v>74</v>
      </c>
      <c r="E47" s="169"/>
      <c r="F47" s="169"/>
      <c r="G47" s="57"/>
      <c r="H47" s="57"/>
      <c r="I47" s="57"/>
      <c r="J47" s="57"/>
      <c r="K47" s="57"/>
      <c r="L47" s="57"/>
      <c r="M47" s="9"/>
      <c r="N47" s="126"/>
      <c r="O47" s="142"/>
      <c r="P47" s="126"/>
      <c r="Q47" s="127"/>
      <c r="R47" s="142"/>
      <c r="S47" s="7"/>
      <c r="T47" s="126"/>
      <c r="U47" s="127"/>
      <c r="V47" s="127"/>
      <c r="W47" s="142"/>
      <c r="X47" s="126"/>
      <c r="Y47" s="127"/>
      <c r="Z47" s="127"/>
    </row>
    <row r="48" spans="1:26" ht="22.5" customHeight="1" x14ac:dyDescent="0.2">
      <c r="A48" s="89" t="s">
        <v>75</v>
      </c>
      <c r="B48" s="89"/>
      <c r="C48" s="89"/>
      <c r="D48" s="89" t="s">
        <v>76</v>
      </c>
      <c r="E48" s="89"/>
      <c r="F48" s="89"/>
      <c r="G48" s="56"/>
      <c r="H48" s="56"/>
      <c r="I48" s="56"/>
      <c r="J48" s="56"/>
      <c r="K48" s="56"/>
      <c r="L48" s="56"/>
    </row>
    <row r="49" spans="1:23" ht="22.5" customHeight="1" x14ac:dyDescent="0.2">
      <c r="A49" s="85" t="s">
        <v>384</v>
      </c>
      <c r="B49" s="85"/>
      <c r="C49" s="85"/>
      <c r="D49" s="169" t="s">
        <v>74</v>
      </c>
      <c r="E49" s="169"/>
      <c r="F49" s="169"/>
      <c r="G49" s="56"/>
      <c r="H49" s="169" t="s">
        <v>191</v>
      </c>
      <c r="I49" s="169"/>
      <c r="J49" s="169"/>
      <c r="K49" s="169" t="s">
        <v>77</v>
      </c>
      <c r="L49" s="169"/>
      <c r="N49" s="91" t="s">
        <v>150</v>
      </c>
      <c r="O49" s="91"/>
      <c r="P49" s="91"/>
      <c r="Q49" s="90" t="s">
        <v>382</v>
      </c>
      <c r="R49" s="90"/>
      <c r="S49" s="90"/>
      <c r="T49" s="90"/>
      <c r="U49" s="90"/>
      <c r="V49" s="90"/>
      <c r="W49" s="1"/>
    </row>
    <row r="50" spans="1:23" ht="22.5" customHeight="1" x14ac:dyDescent="0.2">
      <c r="A50" s="89" t="s">
        <v>75</v>
      </c>
      <c r="B50" s="89"/>
      <c r="C50" s="89"/>
      <c r="D50" s="89" t="s">
        <v>76</v>
      </c>
      <c r="E50" s="89"/>
      <c r="F50" s="89"/>
      <c r="G50" s="59"/>
      <c r="H50" s="89" t="s">
        <v>75</v>
      </c>
      <c r="I50" s="89"/>
      <c r="J50" s="89"/>
      <c r="K50" s="89" t="s">
        <v>76</v>
      </c>
      <c r="L50" s="89"/>
      <c r="S50" s="86" t="s">
        <v>76</v>
      </c>
      <c r="T50" s="86"/>
    </row>
    <row r="51" spans="1:23" ht="20.100000000000001" customHeight="1" x14ac:dyDescent="0.2">
      <c r="A51" s="85" t="s">
        <v>381</v>
      </c>
      <c r="B51" s="85"/>
      <c r="C51" s="85"/>
      <c r="D51" s="169" t="s">
        <v>74</v>
      </c>
      <c r="E51" s="169"/>
      <c r="F51" s="169"/>
      <c r="G51" s="56"/>
      <c r="H51" s="56"/>
      <c r="I51" s="56"/>
      <c r="J51" s="56"/>
      <c r="K51" s="56"/>
      <c r="L51" s="56"/>
    </row>
    <row r="52" spans="1:23" ht="20.100000000000001" customHeight="1" x14ac:dyDescent="0.2">
      <c r="A52" s="89" t="s">
        <v>75</v>
      </c>
      <c r="B52" s="89"/>
      <c r="C52" s="89"/>
      <c r="D52" s="89" t="s">
        <v>76</v>
      </c>
      <c r="E52" s="89"/>
      <c r="F52" s="89"/>
      <c r="G52" s="60"/>
      <c r="H52" s="60"/>
      <c r="I52" s="56"/>
      <c r="J52" s="56"/>
      <c r="K52" s="56"/>
      <c r="L52" s="56"/>
    </row>
  </sheetData>
  <mergeCells count="258">
    <mergeCell ref="E10:G10"/>
    <mergeCell ref="A1:F1"/>
    <mergeCell ref="A46:F46"/>
    <mergeCell ref="A44:C44"/>
    <mergeCell ref="G1:H2"/>
    <mergeCell ref="A43:C43"/>
    <mergeCell ref="D13:E13"/>
    <mergeCell ref="J16:J17"/>
    <mergeCell ref="K16:K17"/>
    <mergeCell ref="A13:A17"/>
    <mergeCell ref="E16:E17"/>
    <mergeCell ref="B15:C15"/>
    <mergeCell ref="D15:E15"/>
    <mergeCell ref="B13:C13"/>
    <mergeCell ref="N10:O10"/>
    <mergeCell ref="N11:O11"/>
    <mergeCell ref="P7:Q7"/>
    <mergeCell ref="P8:Q8"/>
    <mergeCell ref="P9:Q9"/>
    <mergeCell ref="P10:Q10"/>
    <mergeCell ref="N8:O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X7:Z7"/>
    <mergeCell ref="X8:Z8"/>
    <mergeCell ref="N9:O9"/>
    <mergeCell ref="T7:U7"/>
    <mergeCell ref="N7:O7"/>
    <mergeCell ref="V7:W7"/>
    <mergeCell ref="P11:Q11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N16:O16"/>
    <mergeCell ref="N12:O12"/>
    <mergeCell ref="N13:O13"/>
    <mergeCell ref="I13:I17"/>
    <mergeCell ref="J13:K13"/>
    <mergeCell ref="J14:K14"/>
    <mergeCell ref="J15:K15"/>
    <mergeCell ref="A12:L12"/>
    <mergeCell ref="F13:G13"/>
    <mergeCell ref="F14:G14"/>
    <mergeCell ref="B14:C14"/>
    <mergeCell ref="D14:E14"/>
    <mergeCell ref="V8:W8"/>
    <mergeCell ref="V9:W9"/>
    <mergeCell ref="V10:W10"/>
    <mergeCell ref="R7:S7"/>
    <mergeCell ref="R8:S8"/>
    <mergeCell ref="R9:S9"/>
    <mergeCell ref="R10:S10"/>
    <mergeCell ref="T8:U8"/>
    <mergeCell ref="T9:U9"/>
    <mergeCell ref="T10:U10"/>
    <mergeCell ref="M31:M32"/>
    <mergeCell ref="T33:U33"/>
    <mergeCell ref="R31:S31"/>
    <mergeCell ref="R32:S32"/>
    <mergeCell ref="Q19:S19"/>
    <mergeCell ref="Q20:S20"/>
    <mergeCell ref="R16:S16"/>
    <mergeCell ref="V15:W15"/>
    <mergeCell ref="V16:W16"/>
    <mergeCell ref="T16:U16"/>
    <mergeCell ref="P16:Q16"/>
    <mergeCell ref="M17:Z17"/>
    <mergeCell ref="W18:Z21"/>
    <mergeCell ref="N18:P19"/>
    <mergeCell ref="W22:Z22"/>
    <mergeCell ref="T20:V21"/>
    <mergeCell ref="Q21:S21"/>
    <mergeCell ref="N22:P22"/>
    <mergeCell ref="M18:M19"/>
    <mergeCell ref="M20:M21"/>
    <mergeCell ref="Q22:S22"/>
    <mergeCell ref="T22:V22"/>
    <mergeCell ref="Q18:S18"/>
    <mergeCell ref="N20:P21"/>
    <mergeCell ref="N31:O32"/>
    <mergeCell ref="N33:O34"/>
    <mergeCell ref="P31:Q31"/>
    <mergeCell ref="P32:Q32"/>
    <mergeCell ref="P33:Q33"/>
    <mergeCell ref="P34:Q34"/>
    <mergeCell ref="N28:P28"/>
    <mergeCell ref="Q28:S28"/>
    <mergeCell ref="N23:P23"/>
    <mergeCell ref="N27:P27"/>
    <mergeCell ref="Q27:S27"/>
    <mergeCell ref="N26:P26"/>
    <mergeCell ref="N25:P25"/>
    <mergeCell ref="Q25:S25"/>
    <mergeCell ref="Q23:S23"/>
    <mergeCell ref="T26:V26"/>
    <mergeCell ref="N24:P24"/>
    <mergeCell ref="Q24:S24"/>
    <mergeCell ref="T28:V28"/>
    <mergeCell ref="W28:Z28"/>
    <mergeCell ref="T24:V24"/>
    <mergeCell ref="X9:Z9"/>
    <mergeCell ref="X10:Z10"/>
    <mergeCell ref="X11:Z11"/>
    <mergeCell ref="X12:Z12"/>
    <mergeCell ref="X13:Z13"/>
    <mergeCell ref="X14:Z14"/>
    <mergeCell ref="X15:Z15"/>
    <mergeCell ref="X16:Z16"/>
    <mergeCell ref="W26:Z26"/>
    <mergeCell ref="W23:Z23"/>
    <mergeCell ref="W24:Z24"/>
    <mergeCell ref="W25:Z25"/>
    <mergeCell ref="T18:V19"/>
    <mergeCell ref="V14:W14"/>
    <mergeCell ref="V11:W11"/>
    <mergeCell ref="V12:W12"/>
    <mergeCell ref="N14:O14"/>
    <mergeCell ref="N15:O15"/>
    <mergeCell ref="V13:W13"/>
    <mergeCell ref="T11:U11"/>
    <mergeCell ref="T12:U12"/>
    <mergeCell ref="T13:U13"/>
    <mergeCell ref="T27:V27"/>
    <mergeCell ref="W27:Z27"/>
    <mergeCell ref="T25:V25"/>
    <mergeCell ref="Y35:Z35"/>
    <mergeCell ref="N36:O36"/>
    <mergeCell ref="P36:Q36"/>
    <mergeCell ref="R36:S36"/>
    <mergeCell ref="T36:U36"/>
    <mergeCell ref="V36:X36"/>
    <mergeCell ref="Y36:Z36"/>
    <mergeCell ref="R34:S34"/>
    <mergeCell ref="T34:U34"/>
    <mergeCell ref="V34:X34"/>
    <mergeCell ref="N35:O35"/>
    <mergeCell ref="P35:Q35"/>
    <mergeCell ref="R35:S35"/>
    <mergeCell ref="T35:U35"/>
    <mergeCell ref="V35:X35"/>
    <mergeCell ref="T23:V23"/>
    <mergeCell ref="Q26:S26"/>
    <mergeCell ref="V37:X37"/>
    <mergeCell ref="Y37:Z37"/>
    <mergeCell ref="V38:X38"/>
    <mergeCell ref="Y38:Z38"/>
    <mergeCell ref="X41:Z42"/>
    <mergeCell ref="X43:Z44"/>
    <mergeCell ref="N37:O37"/>
    <mergeCell ref="P37:Q37"/>
    <mergeCell ref="R37:S37"/>
    <mergeCell ref="T37:U37"/>
    <mergeCell ref="N38:O38"/>
    <mergeCell ref="P38:Q38"/>
    <mergeCell ref="R38:S38"/>
    <mergeCell ref="T38:U38"/>
    <mergeCell ref="X45:Z45"/>
    <mergeCell ref="X46:Z46"/>
    <mergeCell ref="X47:Z47"/>
    <mergeCell ref="S50:T50"/>
    <mergeCell ref="N39:O39"/>
    <mergeCell ref="P39:Q39"/>
    <mergeCell ref="N41:O42"/>
    <mergeCell ref="P41:R42"/>
    <mergeCell ref="M40:Z40"/>
    <mergeCell ref="M43:M44"/>
    <mergeCell ref="T47:W47"/>
    <mergeCell ref="N43:O44"/>
    <mergeCell ref="P43:R44"/>
    <mergeCell ref="P46:R46"/>
    <mergeCell ref="P47:R47"/>
    <mergeCell ref="N45:O45"/>
    <mergeCell ref="R39:S39"/>
    <mergeCell ref="T39:U39"/>
    <mergeCell ref="V39:X39"/>
    <mergeCell ref="Y39:Z39"/>
    <mergeCell ref="S41:S44"/>
    <mergeCell ref="T41:W44"/>
    <mergeCell ref="M41:M42"/>
    <mergeCell ref="Q49:V49"/>
    <mergeCell ref="N49:P49"/>
    <mergeCell ref="P45:R45"/>
    <mergeCell ref="A51:C51"/>
    <mergeCell ref="D51:F51"/>
    <mergeCell ref="N46:O46"/>
    <mergeCell ref="N47:O47"/>
    <mergeCell ref="T45:W45"/>
    <mergeCell ref="T46:W46"/>
    <mergeCell ref="A50:C50"/>
    <mergeCell ref="D50:F50"/>
    <mergeCell ref="D48:F48"/>
    <mergeCell ref="A49:C49"/>
    <mergeCell ref="H49:J49"/>
    <mergeCell ref="K49:L49"/>
    <mergeCell ref="D47:F47"/>
    <mergeCell ref="G46:L46"/>
    <mergeCell ref="A48:C48"/>
    <mergeCell ref="A47:C47"/>
    <mergeCell ref="A52:C52"/>
    <mergeCell ref="D52:F52"/>
    <mergeCell ref="I1:L2"/>
    <mergeCell ref="G5:H6"/>
    <mergeCell ref="I5:L6"/>
    <mergeCell ref="H10:L10"/>
    <mergeCell ref="F15:G15"/>
    <mergeCell ref="H50:J50"/>
    <mergeCell ref="K50:L50"/>
    <mergeCell ref="D49:F49"/>
    <mergeCell ref="A7:L7"/>
    <mergeCell ref="A9:L9"/>
    <mergeCell ref="G3:H4"/>
    <mergeCell ref="I11:L11"/>
    <mergeCell ref="A2:F2"/>
    <mergeCell ref="A3:F3"/>
    <mergeCell ref="A4:F4"/>
    <mergeCell ref="A5:F5"/>
    <mergeCell ref="A6:F6"/>
    <mergeCell ref="A8:L8"/>
    <mergeCell ref="I3:L4"/>
    <mergeCell ref="A11:D11"/>
    <mergeCell ref="E11:H11"/>
    <mergeCell ref="A10:D10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Z52"/>
  <sheetViews>
    <sheetView view="pageBreakPreview" topLeftCell="A16" zoomScale="75" zoomScaleNormal="75" zoomScaleSheetLayoutView="50" workbookViewId="0">
      <selection activeCell="M33" sqref="M33:M34"/>
    </sheetView>
  </sheetViews>
  <sheetFormatPr defaultRowHeight="18.75" x14ac:dyDescent="0.2"/>
  <cols>
    <col min="1" max="1" width="11.140625" style="2" customWidth="1"/>
    <col min="2" max="2" width="14.7109375" style="2" customWidth="1"/>
    <col min="3" max="3" width="12.140625" style="2" customWidth="1"/>
    <col min="4" max="4" width="13.140625" style="2" customWidth="1"/>
    <col min="5" max="5" width="5.42578125" style="2" customWidth="1"/>
    <col min="6" max="6" width="13.5703125" style="2" customWidth="1"/>
    <col min="7" max="7" width="12.285156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6.85546875" style="2" customWidth="1"/>
    <col min="13" max="26" width="10.28515625" style="2" customWidth="1"/>
    <col min="27" max="16384" width="9.140625" style="2"/>
  </cols>
  <sheetData>
    <row r="1" spans="1:26" ht="21.75" customHeight="1" x14ac:dyDescent="0.2">
      <c r="A1" s="103" t="s">
        <v>157</v>
      </c>
      <c r="B1" s="103"/>
      <c r="C1" s="103"/>
      <c r="D1" s="103"/>
      <c r="E1" s="103"/>
      <c r="F1" s="103"/>
      <c r="G1" s="107" t="s">
        <v>154</v>
      </c>
      <c r="H1" s="107"/>
      <c r="I1" s="103" t="s">
        <v>160</v>
      </c>
      <c r="J1" s="103"/>
      <c r="K1" s="103"/>
      <c r="L1" s="103"/>
      <c r="M1" s="128" t="s">
        <v>96</v>
      </c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26" ht="21.75" customHeight="1" x14ac:dyDescent="0.2">
      <c r="A2" s="105" t="s">
        <v>45</v>
      </c>
      <c r="B2" s="105"/>
      <c r="C2" s="105"/>
      <c r="D2" s="105"/>
      <c r="E2" s="105"/>
      <c r="F2" s="105"/>
      <c r="G2" s="107"/>
      <c r="H2" s="107"/>
      <c r="I2" s="103"/>
      <c r="J2" s="103"/>
      <c r="K2" s="103"/>
      <c r="L2" s="103"/>
      <c r="M2" s="128" t="s">
        <v>78</v>
      </c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21.75" customHeight="1" x14ac:dyDescent="0.2">
      <c r="A3" s="103" t="s">
        <v>158</v>
      </c>
      <c r="B3" s="104"/>
      <c r="C3" s="104"/>
      <c r="D3" s="104"/>
      <c r="E3" s="104"/>
      <c r="F3" s="104"/>
      <c r="G3" s="107" t="s">
        <v>155</v>
      </c>
      <c r="H3" s="107"/>
      <c r="I3" s="103" t="s">
        <v>213</v>
      </c>
      <c r="J3" s="103"/>
      <c r="K3" s="103"/>
      <c r="L3" s="103"/>
      <c r="M3" s="141" t="s">
        <v>79</v>
      </c>
      <c r="N3" s="137" t="s">
        <v>81</v>
      </c>
      <c r="O3" s="141"/>
      <c r="P3" s="137" t="s">
        <v>65</v>
      </c>
      <c r="Q3" s="141"/>
      <c r="R3" s="137" t="s">
        <v>82</v>
      </c>
      <c r="S3" s="141"/>
      <c r="T3" s="137" t="s">
        <v>85</v>
      </c>
      <c r="U3" s="141"/>
      <c r="V3" s="137" t="s">
        <v>87</v>
      </c>
      <c r="W3" s="141"/>
      <c r="X3" s="144" t="s">
        <v>91</v>
      </c>
      <c r="Y3" s="145"/>
      <c r="Z3" s="145"/>
    </row>
    <row r="4" spans="1:26" ht="29.25" customHeight="1" x14ac:dyDescent="0.2">
      <c r="A4" s="105" t="s">
        <v>46</v>
      </c>
      <c r="B4" s="105"/>
      <c r="C4" s="105"/>
      <c r="D4" s="105"/>
      <c r="E4" s="105"/>
      <c r="F4" s="105"/>
      <c r="G4" s="107"/>
      <c r="H4" s="107"/>
      <c r="I4" s="103"/>
      <c r="J4" s="103"/>
      <c r="K4" s="103"/>
      <c r="L4" s="103"/>
      <c r="M4" s="132"/>
      <c r="N4" s="138"/>
      <c r="O4" s="132"/>
      <c r="P4" s="138"/>
      <c r="Q4" s="132"/>
      <c r="R4" s="138" t="s">
        <v>83</v>
      </c>
      <c r="S4" s="132"/>
      <c r="T4" s="138" t="s">
        <v>86</v>
      </c>
      <c r="U4" s="132"/>
      <c r="V4" s="138" t="s">
        <v>88</v>
      </c>
      <c r="W4" s="132"/>
      <c r="X4" s="144"/>
      <c r="Y4" s="145"/>
      <c r="Z4" s="145"/>
    </row>
    <row r="5" spans="1:26" ht="21.75" customHeight="1" x14ac:dyDescent="0.2">
      <c r="A5" s="103" t="s">
        <v>185</v>
      </c>
      <c r="B5" s="104"/>
      <c r="C5" s="104"/>
      <c r="D5" s="104"/>
      <c r="E5" s="104"/>
      <c r="F5" s="104"/>
      <c r="G5" s="107" t="s">
        <v>156</v>
      </c>
      <c r="H5" s="107"/>
      <c r="I5" s="103" t="s">
        <v>214</v>
      </c>
      <c r="J5" s="103"/>
      <c r="K5" s="103"/>
      <c r="L5" s="103"/>
      <c r="M5" s="132" t="s">
        <v>80</v>
      </c>
      <c r="N5" s="138"/>
      <c r="O5" s="132"/>
      <c r="P5" s="138" t="s">
        <v>190</v>
      </c>
      <c r="Q5" s="132"/>
      <c r="R5" s="146" t="s">
        <v>84</v>
      </c>
      <c r="S5" s="147"/>
      <c r="T5" s="146" t="s">
        <v>84</v>
      </c>
      <c r="U5" s="147"/>
      <c r="V5" s="138" t="s">
        <v>89</v>
      </c>
      <c r="W5" s="132"/>
      <c r="X5" s="144"/>
      <c r="Y5" s="145"/>
      <c r="Z5" s="145"/>
    </row>
    <row r="6" spans="1:26" ht="21.75" customHeight="1" x14ac:dyDescent="0.2">
      <c r="A6" s="105" t="s">
        <v>47</v>
      </c>
      <c r="B6" s="105"/>
      <c r="C6" s="105"/>
      <c r="D6" s="105"/>
      <c r="E6" s="105"/>
      <c r="F6" s="105"/>
      <c r="G6" s="107"/>
      <c r="H6" s="107"/>
      <c r="I6" s="103"/>
      <c r="J6" s="103"/>
      <c r="K6" s="103"/>
      <c r="L6" s="103"/>
      <c r="M6" s="133"/>
      <c r="N6" s="140"/>
      <c r="O6" s="133"/>
      <c r="P6" s="140"/>
      <c r="Q6" s="133"/>
      <c r="R6" s="140"/>
      <c r="S6" s="133"/>
      <c r="T6" s="140"/>
      <c r="U6" s="133"/>
      <c r="V6" s="140" t="s">
        <v>90</v>
      </c>
      <c r="W6" s="133"/>
      <c r="X6" s="144"/>
      <c r="Y6" s="145"/>
      <c r="Z6" s="145"/>
    </row>
    <row r="7" spans="1:26" ht="21.75" customHeight="1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9"/>
      <c r="N7" s="126"/>
      <c r="O7" s="142"/>
      <c r="P7" s="126"/>
      <c r="Q7" s="142"/>
      <c r="R7" s="126"/>
      <c r="S7" s="142"/>
      <c r="T7" s="126"/>
      <c r="U7" s="142"/>
      <c r="V7" s="126"/>
      <c r="W7" s="142"/>
      <c r="X7" s="126"/>
      <c r="Y7" s="127"/>
      <c r="Z7" s="127"/>
    </row>
    <row r="8" spans="1:26" ht="22.5" customHeight="1" x14ac:dyDescent="0.2">
      <c r="A8" s="131" t="s">
        <v>48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9"/>
      <c r="N8" s="126"/>
      <c r="O8" s="142"/>
      <c r="P8" s="126"/>
      <c r="Q8" s="142"/>
      <c r="R8" s="126"/>
      <c r="S8" s="142"/>
      <c r="T8" s="126"/>
      <c r="U8" s="142"/>
      <c r="V8" s="126"/>
      <c r="W8" s="142"/>
      <c r="X8" s="126"/>
      <c r="Y8" s="127"/>
      <c r="Z8" s="127"/>
    </row>
    <row r="9" spans="1:26" ht="22.5" customHeight="1" x14ac:dyDescent="0.2">
      <c r="A9" s="120" t="s">
        <v>49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9"/>
      <c r="N9" s="126"/>
      <c r="O9" s="142"/>
      <c r="P9" s="126"/>
      <c r="Q9" s="142"/>
      <c r="R9" s="126"/>
      <c r="S9" s="142"/>
      <c r="T9" s="126"/>
      <c r="U9" s="142"/>
      <c r="V9" s="126"/>
      <c r="W9" s="142"/>
      <c r="X9" s="126"/>
      <c r="Y9" s="127"/>
      <c r="Z9" s="127"/>
    </row>
    <row r="10" spans="1:26" ht="22.5" customHeight="1" x14ac:dyDescent="0.2">
      <c r="A10" s="117" t="s">
        <v>112</v>
      </c>
      <c r="B10" s="117"/>
      <c r="C10" s="117"/>
      <c r="D10" s="117"/>
      <c r="E10" s="125" t="s">
        <v>378</v>
      </c>
      <c r="F10" s="125"/>
      <c r="G10" s="125"/>
      <c r="H10" s="106" t="s">
        <v>379</v>
      </c>
      <c r="I10" s="106"/>
      <c r="J10" s="106"/>
      <c r="K10" s="106"/>
      <c r="L10" s="106"/>
      <c r="M10" s="9"/>
      <c r="N10" s="126"/>
      <c r="O10" s="142"/>
      <c r="P10" s="126"/>
      <c r="Q10" s="142"/>
      <c r="R10" s="126"/>
      <c r="S10" s="142"/>
      <c r="T10" s="126"/>
      <c r="U10" s="142"/>
      <c r="V10" s="126"/>
      <c r="W10" s="142"/>
      <c r="X10" s="126"/>
      <c r="Y10" s="127"/>
      <c r="Z10" s="127"/>
    </row>
    <row r="11" spans="1:26" ht="22.5" customHeight="1" x14ac:dyDescent="0.2">
      <c r="A11" s="117" t="s">
        <v>113</v>
      </c>
      <c r="B11" s="117"/>
      <c r="C11" s="117"/>
      <c r="D11" s="117"/>
      <c r="E11" s="124" t="s">
        <v>227</v>
      </c>
      <c r="F11" s="124"/>
      <c r="G11" s="124"/>
      <c r="H11" s="124"/>
      <c r="I11" s="106" t="s">
        <v>114</v>
      </c>
      <c r="J11" s="106"/>
      <c r="K11" s="106"/>
      <c r="L11" s="106"/>
      <c r="M11" s="9"/>
      <c r="N11" s="126"/>
      <c r="O11" s="142"/>
      <c r="P11" s="126"/>
      <c r="Q11" s="142"/>
      <c r="R11" s="126"/>
      <c r="S11" s="142"/>
      <c r="T11" s="126"/>
      <c r="U11" s="142"/>
      <c r="V11" s="126"/>
      <c r="W11" s="142"/>
      <c r="X11" s="126"/>
      <c r="Y11" s="127"/>
      <c r="Z11" s="127"/>
    </row>
    <row r="12" spans="1:26" ht="21.75" customHeight="1" x14ac:dyDescent="0.2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9"/>
      <c r="N12" s="126"/>
      <c r="O12" s="142"/>
      <c r="P12" s="126"/>
      <c r="Q12" s="142"/>
      <c r="R12" s="126"/>
      <c r="S12" s="142"/>
      <c r="T12" s="126"/>
      <c r="U12" s="142"/>
      <c r="V12" s="126"/>
      <c r="W12" s="142"/>
      <c r="X12" s="126"/>
      <c r="Y12" s="127"/>
      <c r="Z12" s="127"/>
    </row>
    <row r="13" spans="1:26" ht="21.75" customHeight="1" x14ac:dyDescent="0.2">
      <c r="A13" s="158" t="s">
        <v>50</v>
      </c>
      <c r="B13" s="166" t="s">
        <v>56</v>
      </c>
      <c r="C13" s="167"/>
      <c r="D13" s="172" t="s">
        <v>198</v>
      </c>
      <c r="E13" s="173"/>
      <c r="F13" s="166" t="s">
        <v>59</v>
      </c>
      <c r="G13" s="167"/>
      <c r="H13" s="40" t="s">
        <v>198</v>
      </c>
      <c r="I13" s="175" t="s">
        <v>5</v>
      </c>
      <c r="J13" s="166" t="s">
        <v>60</v>
      </c>
      <c r="K13" s="158"/>
      <c r="L13" s="41" t="s">
        <v>65</v>
      </c>
      <c r="M13" s="9"/>
      <c r="N13" s="126"/>
      <c r="O13" s="142"/>
      <c r="P13" s="126"/>
      <c r="Q13" s="142"/>
      <c r="R13" s="126"/>
      <c r="S13" s="142"/>
      <c r="T13" s="126"/>
      <c r="U13" s="142"/>
      <c r="V13" s="126"/>
      <c r="W13" s="142"/>
      <c r="X13" s="126"/>
      <c r="Y13" s="127"/>
      <c r="Z13" s="127"/>
    </row>
    <row r="14" spans="1:26" ht="21.75" customHeight="1" x14ac:dyDescent="0.2">
      <c r="A14" s="159"/>
      <c r="B14" s="170" t="s">
        <v>57</v>
      </c>
      <c r="C14" s="171"/>
      <c r="D14" s="179" t="s">
        <v>201</v>
      </c>
      <c r="E14" s="180"/>
      <c r="F14" s="170" t="s">
        <v>57</v>
      </c>
      <c r="G14" s="171"/>
      <c r="H14" s="42" t="s">
        <v>201</v>
      </c>
      <c r="I14" s="176"/>
      <c r="J14" s="170" t="s">
        <v>61</v>
      </c>
      <c r="K14" s="159"/>
      <c r="L14" s="41" t="s">
        <v>66</v>
      </c>
      <c r="M14" s="9"/>
      <c r="N14" s="126"/>
      <c r="O14" s="142"/>
      <c r="P14" s="126"/>
      <c r="Q14" s="142"/>
      <c r="R14" s="126"/>
      <c r="S14" s="142"/>
      <c r="T14" s="126"/>
      <c r="U14" s="142"/>
      <c r="V14" s="126"/>
      <c r="W14" s="142"/>
      <c r="X14" s="126"/>
      <c r="Y14" s="127"/>
      <c r="Z14" s="127"/>
    </row>
    <row r="15" spans="1:26" ht="21.75" customHeight="1" x14ac:dyDescent="0.2">
      <c r="A15" s="159"/>
      <c r="B15" s="162" t="s">
        <v>58</v>
      </c>
      <c r="C15" s="163"/>
      <c r="D15" s="164">
        <v>36000</v>
      </c>
      <c r="E15" s="165"/>
      <c r="F15" s="162" t="s">
        <v>58</v>
      </c>
      <c r="G15" s="163"/>
      <c r="H15" s="43">
        <v>36000</v>
      </c>
      <c r="I15" s="176"/>
      <c r="J15" s="162" t="s">
        <v>62</v>
      </c>
      <c r="K15" s="160"/>
      <c r="L15" s="41" t="s">
        <v>67</v>
      </c>
      <c r="M15" s="9"/>
      <c r="N15" s="126"/>
      <c r="O15" s="142"/>
      <c r="P15" s="126"/>
      <c r="Q15" s="142"/>
      <c r="R15" s="126"/>
      <c r="S15" s="142"/>
      <c r="T15" s="126"/>
      <c r="U15" s="142"/>
      <c r="V15" s="126"/>
      <c r="W15" s="142"/>
      <c r="X15" s="126"/>
      <c r="Y15" s="127"/>
      <c r="Z15" s="127"/>
    </row>
    <row r="16" spans="1:26" ht="21.75" customHeight="1" x14ac:dyDescent="0.2">
      <c r="A16" s="159"/>
      <c r="B16" s="44" t="s">
        <v>51</v>
      </c>
      <c r="C16" s="44" t="s">
        <v>53</v>
      </c>
      <c r="D16" s="44" t="s">
        <v>54</v>
      </c>
      <c r="E16" s="118"/>
      <c r="F16" s="44" t="s">
        <v>51</v>
      </c>
      <c r="G16" s="44" t="s">
        <v>53</v>
      </c>
      <c r="H16" s="45" t="s">
        <v>54</v>
      </c>
      <c r="I16" s="176"/>
      <c r="J16" s="118" t="s">
        <v>63</v>
      </c>
      <c r="K16" s="118" t="s">
        <v>64</v>
      </c>
      <c r="L16" s="41" t="s">
        <v>68</v>
      </c>
      <c r="M16" s="9"/>
      <c r="N16" s="126"/>
      <c r="O16" s="142"/>
      <c r="P16" s="126"/>
      <c r="Q16" s="142"/>
      <c r="R16" s="126"/>
      <c r="S16" s="142"/>
      <c r="T16" s="126"/>
      <c r="U16" s="142"/>
      <c r="V16" s="126"/>
      <c r="W16" s="142"/>
      <c r="X16" s="126"/>
      <c r="Y16" s="127"/>
      <c r="Z16" s="127"/>
    </row>
    <row r="17" spans="1:26" ht="21.75" customHeight="1" x14ac:dyDescent="0.2">
      <c r="A17" s="160"/>
      <c r="B17" s="44" t="s">
        <v>52</v>
      </c>
      <c r="C17" s="46" t="s">
        <v>51</v>
      </c>
      <c r="D17" s="46" t="s">
        <v>55</v>
      </c>
      <c r="E17" s="161"/>
      <c r="F17" s="46" t="s">
        <v>52</v>
      </c>
      <c r="G17" s="47" t="s">
        <v>51</v>
      </c>
      <c r="H17" s="48" t="s">
        <v>55</v>
      </c>
      <c r="I17" s="177"/>
      <c r="J17" s="119"/>
      <c r="K17" s="119"/>
      <c r="L17" s="41" t="s">
        <v>69</v>
      </c>
      <c r="M17" s="148" t="s">
        <v>92</v>
      </c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</row>
    <row r="18" spans="1:26" ht="23.25" customHeight="1" x14ac:dyDescent="0.2">
      <c r="A18" s="49" t="s">
        <v>7</v>
      </c>
      <c r="B18" s="82">
        <v>5011.6260000000002</v>
      </c>
      <c r="C18" s="50"/>
      <c r="D18" s="51"/>
      <c r="E18" s="80"/>
      <c r="F18" s="82">
        <v>3134.0149999999999</v>
      </c>
      <c r="G18" s="52"/>
      <c r="H18" s="51"/>
      <c r="I18" s="53"/>
      <c r="J18" s="39"/>
      <c r="K18" s="39">
        <v>6.3</v>
      </c>
      <c r="L18" s="54"/>
      <c r="M18" s="141" t="s">
        <v>79</v>
      </c>
      <c r="N18" s="135" t="s">
        <v>98</v>
      </c>
      <c r="O18" s="135"/>
      <c r="P18" s="135"/>
      <c r="Q18" s="135" t="s">
        <v>107</v>
      </c>
      <c r="R18" s="135"/>
      <c r="S18" s="135"/>
      <c r="T18" s="135" t="s">
        <v>93</v>
      </c>
      <c r="U18" s="135"/>
      <c r="V18" s="135"/>
      <c r="W18" s="137" t="s">
        <v>91</v>
      </c>
      <c r="X18" s="149"/>
      <c r="Y18" s="149"/>
      <c r="Z18" s="149"/>
    </row>
    <row r="19" spans="1:26" ht="23.25" customHeight="1" x14ac:dyDescent="0.2">
      <c r="A19" s="49" t="s">
        <v>8</v>
      </c>
      <c r="B19" s="82">
        <v>5011.692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6.5999999999803549E-2</v>
      </c>
      <c r="D19" s="51">
        <f t="shared" ref="D19:D42" si="1">IF(C19="","",C19*$D$15)</f>
        <v>2375.9999999929278</v>
      </c>
      <c r="E19" s="80"/>
      <c r="F19" s="82">
        <v>3134.0630000000001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4.8000000000229193E-2</v>
      </c>
      <c r="H19" s="51">
        <f t="shared" ref="H19:H42" si="3">IF(G19="","",G19*$H$15)</f>
        <v>1728.0000000082509</v>
      </c>
      <c r="I19" s="53">
        <f t="shared" ref="I19:I42" si="4">IF(H19="","",IF(D19="","",IF(AND(H19=0,D19=0),0,H19/D19)))</f>
        <v>0.72727272727836467</v>
      </c>
      <c r="J19" s="39"/>
      <c r="K19" s="80">
        <v>6.3</v>
      </c>
      <c r="L19" s="54"/>
      <c r="M19" s="132"/>
      <c r="N19" s="136"/>
      <c r="O19" s="136"/>
      <c r="P19" s="136"/>
      <c r="Q19" s="136" t="s">
        <v>108</v>
      </c>
      <c r="R19" s="136"/>
      <c r="S19" s="136"/>
      <c r="T19" s="136"/>
      <c r="U19" s="136"/>
      <c r="V19" s="136"/>
      <c r="W19" s="138"/>
      <c r="X19" s="128"/>
      <c r="Y19" s="128"/>
      <c r="Z19" s="128"/>
    </row>
    <row r="20" spans="1:26" ht="23.25" customHeight="1" x14ac:dyDescent="0.2">
      <c r="A20" s="49" t="s">
        <v>9</v>
      </c>
      <c r="B20" s="82">
        <v>5011.7569999999996</v>
      </c>
      <c r="C20" s="50">
        <f t="shared" si="0"/>
        <v>6.4999999999599822E-2</v>
      </c>
      <c r="D20" s="51">
        <f t="shared" si="1"/>
        <v>2339.9999999855936</v>
      </c>
      <c r="E20" s="80"/>
      <c r="F20" s="82">
        <v>3134.11</v>
      </c>
      <c r="G20" s="52">
        <f t="shared" si="2"/>
        <v>4.7000000000025466E-2</v>
      </c>
      <c r="H20" s="51">
        <f t="shared" si="3"/>
        <v>1692.0000000009168</v>
      </c>
      <c r="I20" s="53">
        <f t="shared" si="4"/>
        <v>0.72307692308176652</v>
      </c>
      <c r="J20" s="39"/>
      <c r="K20" s="80">
        <v>6.3</v>
      </c>
      <c r="L20" s="54"/>
      <c r="M20" s="132" t="s">
        <v>80</v>
      </c>
      <c r="N20" s="136" t="s">
        <v>99</v>
      </c>
      <c r="O20" s="136"/>
      <c r="P20" s="136"/>
      <c r="Q20" s="136" t="s">
        <v>189</v>
      </c>
      <c r="R20" s="136"/>
      <c r="S20" s="136"/>
      <c r="T20" s="136" t="s">
        <v>94</v>
      </c>
      <c r="U20" s="136"/>
      <c r="V20" s="136"/>
      <c r="W20" s="138"/>
      <c r="X20" s="128"/>
      <c r="Y20" s="128"/>
      <c r="Z20" s="128"/>
    </row>
    <row r="21" spans="1:26" ht="23.25" customHeight="1" x14ac:dyDescent="0.2">
      <c r="A21" s="49" t="s">
        <v>10</v>
      </c>
      <c r="B21" s="82">
        <v>5011.8209999999999</v>
      </c>
      <c r="C21" s="50">
        <f t="shared" si="0"/>
        <v>6.400000000030559E-2</v>
      </c>
      <c r="D21" s="51">
        <f t="shared" si="1"/>
        <v>2304.0000000110012</v>
      </c>
      <c r="E21" s="80"/>
      <c r="F21" s="82">
        <v>3134.1570000000002</v>
      </c>
      <c r="G21" s="52">
        <f t="shared" si="2"/>
        <v>4.7000000000025466E-2</v>
      </c>
      <c r="H21" s="51">
        <f t="shared" si="3"/>
        <v>1692.0000000009168</v>
      </c>
      <c r="I21" s="53">
        <f t="shared" si="4"/>
        <v>0.73437499999689138</v>
      </c>
      <c r="J21" s="39"/>
      <c r="K21" s="80">
        <v>6.3</v>
      </c>
      <c r="L21" s="54"/>
      <c r="M21" s="133"/>
      <c r="N21" s="139"/>
      <c r="O21" s="139"/>
      <c r="P21" s="139"/>
      <c r="Q21" s="139"/>
      <c r="R21" s="139"/>
      <c r="S21" s="139"/>
      <c r="T21" s="139"/>
      <c r="U21" s="139"/>
      <c r="V21" s="139"/>
      <c r="W21" s="140"/>
      <c r="X21" s="148"/>
      <c r="Y21" s="148"/>
      <c r="Z21" s="148"/>
    </row>
    <row r="22" spans="1:26" ht="23.25" customHeight="1" x14ac:dyDescent="0.2">
      <c r="A22" s="49" t="s">
        <v>11</v>
      </c>
      <c r="B22" s="82">
        <v>5011.8850000000002</v>
      </c>
      <c r="C22" s="50">
        <f t="shared" si="0"/>
        <v>6.400000000030559E-2</v>
      </c>
      <c r="D22" s="51">
        <f t="shared" si="1"/>
        <v>2304.0000000110012</v>
      </c>
      <c r="E22" s="80"/>
      <c r="F22" s="82">
        <v>3134.2040000000002</v>
      </c>
      <c r="G22" s="52">
        <f t="shared" si="2"/>
        <v>4.7000000000025466E-2</v>
      </c>
      <c r="H22" s="51">
        <f t="shared" si="3"/>
        <v>1692.0000000009168</v>
      </c>
      <c r="I22" s="53">
        <f t="shared" si="4"/>
        <v>0.73437499999689138</v>
      </c>
      <c r="J22" s="39"/>
      <c r="K22" s="80">
        <v>6.3</v>
      </c>
      <c r="L22" s="54"/>
      <c r="M22" s="9"/>
      <c r="N22" s="143"/>
      <c r="O22" s="143"/>
      <c r="P22" s="143"/>
      <c r="Q22" s="143"/>
      <c r="R22" s="143"/>
      <c r="S22" s="143"/>
      <c r="T22" s="143"/>
      <c r="U22" s="143"/>
      <c r="V22" s="143"/>
      <c r="W22" s="126"/>
      <c r="X22" s="127"/>
      <c r="Y22" s="127"/>
      <c r="Z22" s="127"/>
    </row>
    <row r="23" spans="1:26" ht="23.25" customHeight="1" x14ac:dyDescent="0.2">
      <c r="A23" s="49" t="s">
        <v>12</v>
      </c>
      <c r="B23" s="82">
        <v>5011.9480000000003</v>
      </c>
      <c r="C23" s="50">
        <f t="shared" si="0"/>
        <v>6.3000000000101863E-2</v>
      </c>
      <c r="D23" s="51">
        <f t="shared" si="1"/>
        <v>2268.0000000036671</v>
      </c>
      <c r="E23" s="80"/>
      <c r="F23" s="82">
        <v>3134.2510000000002</v>
      </c>
      <c r="G23" s="52">
        <f t="shared" si="2"/>
        <v>4.7000000000025466E-2</v>
      </c>
      <c r="H23" s="51">
        <f t="shared" si="3"/>
        <v>1692.0000000009168</v>
      </c>
      <c r="I23" s="53">
        <f t="shared" si="4"/>
        <v>0.74603174603094402</v>
      </c>
      <c r="J23" s="39"/>
      <c r="K23" s="80">
        <v>6.4</v>
      </c>
      <c r="L23" s="54"/>
      <c r="M23" s="9"/>
      <c r="N23" s="143"/>
      <c r="O23" s="143"/>
      <c r="P23" s="143"/>
      <c r="Q23" s="143"/>
      <c r="R23" s="143"/>
      <c r="S23" s="143"/>
      <c r="T23" s="143"/>
      <c r="U23" s="143"/>
      <c r="V23" s="143"/>
      <c r="W23" s="126"/>
      <c r="X23" s="127"/>
      <c r="Y23" s="127"/>
      <c r="Z23" s="127"/>
    </row>
    <row r="24" spans="1:26" ht="23.25" customHeight="1" x14ac:dyDescent="0.2">
      <c r="A24" s="49" t="s">
        <v>13</v>
      </c>
      <c r="B24" s="82">
        <v>5012.0119999999997</v>
      </c>
      <c r="C24" s="50">
        <f t="shared" si="0"/>
        <v>6.3999999999396096E-2</v>
      </c>
      <c r="D24" s="51">
        <f t="shared" si="1"/>
        <v>2303.9999999782594</v>
      </c>
      <c r="E24" s="80"/>
      <c r="F24" s="82">
        <v>3134.297</v>
      </c>
      <c r="G24" s="52">
        <f t="shared" si="2"/>
        <v>4.5999999999821739E-2</v>
      </c>
      <c r="H24" s="51">
        <f t="shared" si="3"/>
        <v>1655.9999999935826</v>
      </c>
      <c r="I24" s="53">
        <f t="shared" si="4"/>
        <v>0.7187500000039968</v>
      </c>
      <c r="J24" s="39"/>
      <c r="K24" s="84">
        <v>6.4</v>
      </c>
      <c r="L24" s="54"/>
      <c r="M24" s="9"/>
      <c r="N24" s="143"/>
      <c r="O24" s="143"/>
      <c r="P24" s="143"/>
      <c r="Q24" s="143"/>
      <c r="R24" s="143"/>
      <c r="S24" s="143"/>
      <c r="T24" s="143"/>
      <c r="U24" s="143"/>
      <c r="V24" s="143"/>
      <c r="W24" s="126"/>
      <c r="X24" s="127"/>
      <c r="Y24" s="127"/>
      <c r="Z24" s="127"/>
    </row>
    <row r="25" spans="1:26" ht="23.25" customHeight="1" x14ac:dyDescent="0.2">
      <c r="A25" s="49" t="s">
        <v>14</v>
      </c>
      <c r="B25" s="82">
        <v>5012.0780000000004</v>
      </c>
      <c r="C25" s="50">
        <f t="shared" si="0"/>
        <v>6.6000000000713044E-2</v>
      </c>
      <c r="D25" s="51">
        <f t="shared" si="1"/>
        <v>2376.0000000256696</v>
      </c>
      <c r="E25" s="80"/>
      <c r="F25" s="82">
        <v>3134.3429999999998</v>
      </c>
      <c r="G25" s="52">
        <f t="shared" si="2"/>
        <v>4.5999999999821739E-2</v>
      </c>
      <c r="H25" s="51">
        <f t="shared" si="3"/>
        <v>1655.9999999935826</v>
      </c>
      <c r="I25" s="53">
        <f t="shared" si="4"/>
        <v>0.6969696969594662</v>
      </c>
      <c r="J25" s="39"/>
      <c r="K25" s="84">
        <v>6.4</v>
      </c>
      <c r="L25" s="54"/>
      <c r="M25" s="9"/>
      <c r="N25" s="143"/>
      <c r="O25" s="143"/>
      <c r="P25" s="143"/>
      <c r="Q25" s="143"/>
      <c r="R25" s="143"/>
      <c r="S25" s="143"/>
      <c r="T25" s="143"/>
      <c r="U25" s="143"/>
      <c r="V25" s="143"/>
      <c r="W25" s="126"/>
      <c r="X25" s="127"/>
      <c r="Y25" s="127"/>
      <c r="Z25" s="127"/>
    </row>
    <row r="26" spans="1:26" ht="23.25" customHeight="1" x14ac:dyDescent="0.2">
      <c r="A26" s="49" t="s">
        <v>15</v>
      </c>
      <c r="B26" s="82">
        <v>5012.1469999999999</v>
      </c>
      <c r="C26" s="50">
        <f t="shared" si="0"/>
        <v>6.8999999999505235E-2</v>
      </c>
      <c r="D26" s="51">
        <f t="shared" si="1"/>
        <v>2483.9999999821885</v>
      </c>
      <c r="E26" s="80"/>
      <c r="F26" s="82">
        <v>3134.39</v>
      </c>
      <c r="G26" s="52">
        <f t="shared" si="2"/>
        <v>4.7000000000025466E-2</v>
      </c>
      <c r="H26" s="51">
        <f t="shared" si="3"/>
        <v>1692.0000000009168</v>
      </c>
      <c r="I26" s="53">
        <f t="shared" si="4"/>
        <v>0.68115942029510845</v>
      </c>
      <c r="J26" s="39"/>
      <c r="K26" s="80">
        <v>6.2</v>
      </c>
      <c r="L26" s="54"/>
      <c r="M26" s="9"/>
      <c r="N26" s="143"/>
      <c r="O26" s="143"/>
      <c r="P26" s="143"/>
      <c r="Q26" s="143"/>
      <c r="R26" s="143"/>
      <c r="S26" s="143"/>
      <c r="T26" s="143"/>
      <c r="U26" s="143"/>
      <c r="V26" s="143"/>
      <c r="W26" s="126"/>
      <c r="X26" s="127"/>
      <c r="Y26" s="127"/>
      <c r="Z26" s="127"/>
    </row>
    <row r="27" spans="1:26" ht="23.25" customHeight="1" x14ac:dyDescent="0.2">
      <c r="A27" s="49" t="s">
        <v>16</v>
      </c>
      <c r="B27" s="82">
        <v>5012.2190000000001</v>
      </c>
      <c r="C27" s="50">
        <f t="shared" si="0"/>
        <v>7.2000000000116415E-2</v>
      </c>
      <c r="D27" s="51">
        <f t="shared" si="1"/>
        <v>2592.000000004191</v>
      </c>
      <c r="E27" s="80"/>
      <c r="F27" s="82">
        <v>3134.4380000000001</v>
      </c>
      <c r="G27" s="52">
        <f t="shared" si="2"/>
        <v>4.8000000000229193E-2</v>
      </c>
      <c r="H27" s="51">
        <f t="shared" si="3"/>
        <v>1728.0000000082509</v>
      </c>
      <c r="I27" s="53">
        <f t="shared" si="4"/>
        <v>0.66666666666877195</v>
      </c>
      <c r="J27" s="39"/>
      <c r="K27" s="84">
        <v>6.2</v>
      </c>
      <c r="L27" s="54"/>
      <c r="M27" s="9"/>
      <c r="N27" s="143"/>
      <c r="O27" s="143"/>
      <c r="P27" s="143"/>
      <c r="Q27" s="143"/>
      <c r="R27" s="143"/>
      <c r="S27" s="143"/>
      <c r="T27" s="143"/>
      <c r="U27" s="143"/>
      <c r="V27" s="143"/>
      <c r="W27" s="126"/>
      <c r="X27" s="127"/>
      <c r="Y27" s="127"/>
      <c r="Z27" s="127"/>
    </row>
    <row r="28" spans="1:26" ht="23.25" customHeight="1" x14ac:dyDescent="0.2">
      <c r="A28" s="49" t="s">
        <v>17</v>
      </c>
      <c r="B28" s="82">
        <v>5012.2910000000002</v>
      </c>
      <c r="C28" s="50">
        <f t="shared" si="0"/>
        <v>7.2000000000116415E-2</v>
      </c>
      <c r="D28" s="51">
        <f t="shared" si="1"/>
        <v>2592.000000004191</v>
      </c>
      <c r="E28" s="80"/>
      <c r="F28" s="82">
        <v>3134.4839999999999</v>
      </c>
      <c r="G28" s="52">
        <f t="shared" si="2"/>
        <v>4.5999999999821739E-2</v>
      </c>
      <c r="H28" s="51">
        <f t="shared" si="3"/>
        <v>1655.9999999935826</v>
      </c>
      <c r="I28" s="53">
        <f t="shared" si="4"/>
        <v>0.63888888888538009</v>
      </c>
      <c r="J28" s="39"/>
      <c r="K28" s="84">
        <v>6.2</v>
      </c>
      <c r="L28" s="54"/>
      <c r="M28" s="9"/>
      <c r="N28" s="143"/>
      <c r="O28" s="143"/>
      <c r="P28" s="143"/>
      <c r="Q28" s="143"/>
      <c r="R28" s="143"/>
      <c r="S28" s="143"/>
      <c r="T28" s="143"/>
      <c r="U28" s="143"/>
      <c r="V28" s="143"/>
      <c r="W28" s="126"/>
      <c r="X28" s="127"/>
      <c r="Y28" s="127"/>
      <c r="Z28" s="127"/>
    </row>
    <row r="29" spans="1:26" ht="23.25" customHeight="1" x14ac:dyDescent="0.2">
      <c r="A29" s="49" t="s">
        <v>18</v>
      </c>
      <c r="B29" s="82">
        <v>5012.3639999999996</v>
      </c>
      <c r="C29" s="50">
        <f t="shared" si="0"/>
        <v>7.2999999999410647E-2</v>
      </c>
      <c r="D29" s="51">
        <f t="shared" si="1"/>
        <v>2627.9999999787833</v>
      </c>
      <c r="E29" s="80"/>
      <c r="F29" s="82">
        <v>3134.5309999999999</v>
      </c>
      <c r="G29" s="52">
        <f t="shared" si="2"/>
        <v>4.7000000000025466E-2</v>
      </c>
      <c r="H29" s="51">
        <f t="shared" si="3"/>
        <v>1692.0000000009168</v>
      </c>
      <c r="I29" s="53">
        <f t="shared" si="4"/>
        <v>0.64383561644390286</v>
      </c>
      <c r="J29" s="39"/>
      <c r="K29" s="84">
        <v>6.2</v>
      </c>
      <c r="L29" s="54"/>
      <c r="M29" s="134" t="s">
        <v>95</v>
      </c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26" ht="23.25" customHeight="1" x14ac:dyDescent="0.2">
      <c r="A30" s="49" t="s">
        <v>19</v>
      </c>
      <c r="B30" s="82">
        <v>5012.4380000000001</v>
      </c>
      <c r="C30" s="50">
        <f t="shared" si="0"/>
        <v>7.4000000000523869E-2</v>
      </c>
      <c r="D30" s="51">
        <f t="shared" si="1"/>
        <v>2664.0000000188593</v>
      </c>
      <c r="E30" s="80"/>
      <c r="F30" s="82">
        <v>3134.578</v>
      </c>
      <c r="G30" s="52">
        <f t="shared" si="2"/>
        <v>4.7000000000025466E-2</v>
      </c>
      <c r="H30" s="51">
        <f t="shared" si="3"/>
        <v>1692.0000000009168</v>
      </c>
      <c r="I30" s="53">
        <f t="shared" si="4"/>
        <v>0.63513513513098296</v>
      </c>
      <c r="J30" s="39"/>
      <c r="K30" s="84">
        <v>6.2</v>
      </c>
      <c r="L30" s="54"/>
      <c r="M30" s="128" t="s">
        <v>97</v>
      </c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23.25" customHeight="1" x14ac:dyDescent="0.2">
      <c r="A31" s="49" t="s">
        <v>20</v>
      </c>
      <c r="B31" s="82">
        <v>5012.5110000000004</v>
      </c>
      <c r="C31" s="50">
        <f t="shared" si="0"/>
        <v>7.3000000000320142E-2</v>
      </c>
      <c r="D31" s="51">
        <f t="shared" si="1"/>
        <v>2628.0000000115251</v>
      </c>
      <c r="E31" s="80"/>
      <c r="F31" s="82">
        <v>3134.6260000000002</v>
      </c>
      <c r="G31" s="52">
        <f t="shared" si="2"/>
        <v>4.8000000000229193E-2</v>
      </c>
      <c r="H31" s="51">
        <f t="shared" si="3"/>
        <v>1728.0000000082509</v>
      </c>
      <c r="I31" s="53">
        <f t="shared" si="4"/>
        <v>0.65753424657559845</v>
      </c>
      <c r="J31" s="39"/>
      <c r="K31" s="84">
        <v>6.2</v>
      </c>
      <c r="L31" s="54"/>
      <c r="M31" s="141" t="s">
        <v>79</v>
      </c>
      <c r="N31" s="135" t="s">
        <v>98</v>
      </c>
      <c r="O31" s="135"/>
      <c r="P31" s="135" t="s">
        <v>100</v>
      </c>
      <c r="Q31" s="135"/>
      <c r="R31" s="135" t="s">
        <v>93</v>
      </c>
      <c r="S31" s="135"/>
      <c r="T31" s="135" t="s">
        <v>103</v>
      </c>
      <c r="U31" s="135"/>
      <c r="V31" s="135" t="s">
        <v>187</v>
      </c>
      <c r="W31" s="135"/>
      <c r="X31" s="135"/>
      <c r="Y31" s="135" t="s">
        <v>91</v>
      </c>
      <c r="Z31" s="137"/>
    </row>
    <row r="32" spans="1:26" ht="23.25" customHeight="1" x14ac:dyDescent="0.2">
      <c r="A32" s="49" t="s">
        <v>21</v>
      </c>
      <c r="B32" s="82">
        <v>5012.5820000000003</v>
      </c>
      <c r="C32" s="50">
        <f t="shared" si="0"/>
        <v>7.0999999999912689E-2</v>
      </c>
      <c r="D32" s="51">
        <f t="shared" si="1"/>
        <v>2555.9999999968568</v>
      </c>
      <c r="E32" s="80"/>
      <c r="F32" s="82">
        <v>3134.6729999999998</v>
      </c>
      <c r="G32" s="52">
        <f t="shared" si="2"/>
        <v>4.6999999999570719E-2</v>
      </c>
      <c r="H32" s="51">
        <f t="shared" si="3"/>
        <v>1691.9999999845459</v>
      </c>
      <c r="I32" s="53">
        <f t="shared" si="4"/>
        <v>0.66197183098068335</v>
      </c>
      <c r="J32" s="39"/>
      <c r="K32" s="84">
        <v>6.2</v>
      </c>
      <c r="L32" s="54"/>
      <c r="M32" s="132"/>
      <c r="N32" s="136"/>
      <c r="O32" s="136"/>
      <c r="P32" s="136" t="s">
        <v>83</v>
      </c>
      <c r="Q32" s="136"/>
      <c r="R32" s="136" t="s">
        <v>102</v>
      </c>
      <c r="S32" s="136"/>
      <c r="T32" s="136" t="s">
        <v>104</v>
      </c>
      <c r="U32" s="136"/>
      <c r="V32" s="136" t="s">
        <v>105</v>
      </c>
      <c r="W32" s="136"/>
      <c r="X32" s="136"/>
      <c r="Y32" s="136"/>
      <c r="Z32" s="138"/>
    </row>
    <row r="33" spans="1:26" ht="23.25" customHeight="1" x14ac:dyDescent="0.2">
      <c r="A33" s="49" t="s">
        <v>22</v>
      </c>
      <c r="B33" s="82">
        <v>5012.6540000000005</v>
      </c>
      <c r="C33" s="50">
        <f t="shared" si="0"/>
        <v>7.2000000000116415E-2</v>
      </c>
      <c r="D33" s="51">
        <f t="shared" si="1"/>
        <v>2592.000000004191</v>
      </c>
      <c r="E33" s="80"/>
      <c r="F33" s="82">
        <v>3134.7190000000001</v>
      </c>
      <c r="G33" s="52">
        <f t="shared" si="2"/>
        <v>4.6000000000276486E-2</v>
      </c>
      <c r="H33" s="51">
        <f t="shared" si="3"/>
        <v>1656.0000000099535</v>
      </c>
      <c r="I33" s="53">
        <f t="shared" si="4"/>
        <v>0.63888888889169593</v>
      </c>
      <c r="J33" s="39"/>
      <c r="K33" s="84">
        <v>6.2</v>
      </c>
      <c r="L33" s="54"/>
      <c r="M33" s="132" t="s">
        <v>80</v>
      </c>
      <c r="N33" s="136" t="s">
        <v>99</v>
      </c>
      <c r="O33" s="136"/>
      <c r="P33" s="136" t="s">
        <v>101</v>
      </c>
      <c r="Q33" s="136"/>
      <c r="R33" s="136" t="s">
        <v>69</v>
      </c>
      <c r="S33" s="136"/>
      <c r="T33" s="136" t="s">
        <v>69</v>
      </c>
      <c r="U33" s="136"/>
      <c r="V33" s="136" t="s">
        <v>106</v>
      </c>
      <c r="W33" s="136"/>
      <c r="X33" s="136"/>
      <c r="Y33" s="136"/>
      <c r="Z33" s="138"/>
    </row>
    <row r="34" spans="1:26" ht="23.25" customHeight="1" x14ac:dyDescent="0.2">
      <c r="A34" s="49" t="s">
        <v>23</v>
      </c>
      <c r="B34" s="82">
        <v>5012.7250000000004</v>
      </c>
      <c r="C34" s="50">
        <f t="shared" si="0"/>
        <v>7.0999999999912689E-2</v>
      </c>
      <c r="D34" s="51">
        <f t="shared" si="1"/>
        <v>2555.9999999968568</v>
      </c>
      <c r="E34" s="80"/>
      <c r="F34" s="82">
        <v>3134.7660000000001</v>
      </c>
      <c r="G34" s="52">
        <f t="shared" si="2"/>
        <v>4.7000000000025466E-2</v>
      </c>
      <c r="H34" s="51">
        <f t="shared" si="3"/>
        <v>1692.0000000009168</v>
      </c>
      <c r="I34" s="53">
        <f t="shared" si="4"/>
        <v>0.66197183098708823</v>
      </c>
      <c r="J34" s="39"/>
      <c r="K34" s="84">
        <v>6.2</v>
      </c>
      <c r="L34" s="54"/>
      <c r="M34" s="133"/>
      <c r="N34" s="139"/>
      <c r="O34" s="139"/>
      <c r="P34" s="139"/>
      <c r="Q34" s="139"/>
      <c r="R34" s="140"/>
      <c r="S34" s="133"/>
      <c r="T34" s="140"/>
      <c r="U34" s="133"/>
      <c r="V34" s="140"/>
      <c r="W34" s="148"/>
      <c r="X34" s="133"/>
      <c r="Y34" s="139"/>
      <c r="Z34" s="140"/>
    </row>
    <row r="35" spans="1:26" ht="23.25" customHeight="1" x14ac:dyDescent="0.2">
      <c r="A35" s="49" t="s">
        <v>24</v>
      </c>
      <c r="B35" s="82">
        <v>5012.7939999999999</v>
      </c>
      <c r="C35" s="50">
        <f t="shared" si="0"/>
        <v>6.8999999999505235E-2</v>
      </c>
      <c r="D35" s="51">
        <f t="shared" si="1"/>
        <v>2483.9999999821885</v>
      </c>
      <c r="E35" s="80"/>
      <c r="F35" s="82">
        <v>3134.8110000000001</v>
      </c>
      <c r="G35" s="52">
        <f t="shared" si="2"/>
        <v>4.500000000007276E-2</v>
      </c>
      <c r="H35" s="51">
        <f t="shared" si="3"/>
        <v>1620.0000000026193</v>
      </c>
      <c r="I35" s="53">
        <f t="shared" si="4"/>
        <v>0.65217391304920913</v>
      </c>
      <c r="J35" s="39"/>
      <c r="K35" s="84">
        <v>6.2</v>
      </c>
      <c r="L35" s="54"/>
      <c r="M35" s="9"/>
      <c r="N35" s="143" t="s">
        <v>174</v>
      </c>
      <c r="O35" s="143"/>
      <c r="P35" s="151">
        <v>0.4</v>
      </c>
      <c r="Q35" s="152"/>
      <c r="R35" s="151">
        <v>720</v>
      </c>
      <c r="S35" s="152"/>
      <c r="T35" s="143"/>
      <c r="U35" s="143"/>
      <c r="V35" s="143"/>
      <c r="W35" s="143"/>
      <c r="X35" s="143"/>
      <c r="Y35" s="143"/>
      <c r="Z35" s="126"/>
    </row>
    <row r="36" spans="1:26" ht="23.25" customHeight="1" x14ac:dyDescent="0.2">
      <c r="A36" s="49" t="s">
        <v>25</v>
      </c>
      <c r="B36" s="82">
        <v>5012.8639999999996</v>
      </c>
      <c r="C36" s="50">
        <f t="shared" si="0"/>
        <v>6.9999999999708962E-2</v>
      </c>
      <c r="D36" s="51">
        <f t="shared" si="1"/>
        <v>2519.9999999895226</v>
      </c>
      <c r="E36" s="80"/>
      <c r="F36" s="82">
        <v>3134.8560000000002</v>
      </c>
      <c r="G36" s="52">
        <f t="shared" si="2"/>
        <v>4.500000000007276E-2</v>
      </c>
      <c r="H36" s="51">
        <f t="shared" si="3"/>
        <v>1620.0000000026193</v>
      </c>
      <c r="I36" s="53">
        <f t="shared" si="4"/>
        <v>0.64285714286085505</v>
      </c>
      <c r="J36" s="39"/>
      <c r="K36" s="84">
        <v>6.2</v>
      </c>
      <c r="L36" s="54"/>
      <c r="M36" s="9"/>
      <c r="N36" s="143" t="s">
        <v>175</v>
      </c>
      <c r="O36" s="143"/>
      <c r="P36" s="153"/>
      <c r="Q36" s="154"/>
      <c r="R36" s="153"/>
      <c r="S36" s="154"/>
      <c r="T36" s="143"/>
      <c r="U36" s="143"/>
      <c r="V36" s="143"/>
      <c r="W36" s="143"/>
      <c r="X36" s="143"/>
      <c r="Y36" s="143"/>
      <c r="Z36" s="126"/>
    </row>
    <row r="37" spans="1:26" ht="23.25" customHeight="1" x14ac:dyDescent="0.2">
      <c r="A37" s="49" t="s">
        <v>26</v>
      </c>
      <c r="B37" s="82">
        <v>5012.9309999999996</v>
      </c>
      <c r="C37" s="50">
        <f t="shared" si="0"/>
        <v>6.7000000000007276E-2</v>
      </c>
      <c r="D37" s="51">
        <f t="shared" si="1"/>
        <v>2412.0000000002619</v>
      </c>
      <c r="E37" s="80"/>
      <c r="F37" s="82">
        <v>3134.9</v>
      </c>
      <c r="G37" s="52">
        <f t="shared" si="2"/>
        <v>4.3999999999869033E-2</v>
      </c>
      <c r="H37" s="51">
        <f t="shared" si="3"/>
        <v>1583.9999999952852</v>
      </c>
      <c r="I37" s="53">
        <f t="shared" si="4"/>
        <v>0.65671641790842172</v>
      </c>
      <c r="J37" s="39"/>
      <c r="K37" s="80">
        <v>6.3</v>
      </c>
      <c r="L37" s="54"/>
      <c r="M37" s="9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26"/>
    </row>
    <row r="38" spans="1:26" ht="23.25" customHeight="1" x14ac:dyDescent="0.2">
      <c r="A38" s="49" t="s">
        <v>27</v>
      </c>
      <c r="B38" s="82">
        <v>5012.9970000000003</v>
      </c>
      <c r="C38" s="50">
        <f t="shared" si="0"/>
        <v>6.6000000000713044E-2</v>
      </c>
      <c r="D38" s="51">
        <f t="shared" si="1"/>
        <v>2376.0000000256696</v>
      </c>
      <c r="E38" s="80"/>
      <c r="F38" s="82">
        <v>3134.942</v>
      </c>
      <c r="G38" s="52">
        <f t="shared" si="2"/>
        <v>4.1999999999916326E-2</v>
      </c>
      <c r="H38" s="51">
        <f t="shared" si="3"/>
        <v>1511.9999999969878</v>
      </c>
      <c r="I38" s="53">
        <f t="shared" si="4"/>
        <v>0.63636363635549353</v>
      </c>
      <c r="J38" s="39"/>
      <c r="K38" s="84">
        <v>6.3</v>
      </c>
      <c r="L38" s="54"/>
      <c r="M38" s="9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26"/>
    </row>
    <row r="39" spans="1:26" ht="23.25" customHeight="1" x14ac:dyDescent="0.2">
      <c r="A39" s="49" t="s">
        <v>28</v>
      </c>
      <c r="B39" s="82">
        <v>5013.0630000000001</v>
      </c>
      <c r="C39" s="50">
        <f t="shared" si="0"/>
        <v>6.5999999999803549E-2</v>
      </c>
      <c r="D39" s="51">
        <f t="shared" si="1"/>
        <v>2375.9999999929278</v>
      </c>
      <c r="E39" s="80"/>
      <c r="F39" s="82">
        <v>3134.9850000000001</v>
      </c>
      <c r="G39" s="52">
        <f t="shared" si="2"/>
        <v>4.3000000000120053E-2</v>
      </c>
      <c r="H39" s="51">
        <f t="shared" si="3"/>
        <v>1548.0000000043219</v>
      </c>
      <c r="I39" s="53">
        <f t="shared" si="4"/>
        <v>0.65151515151890971</v>
      </c>
      <c r="J39" s="39"/>
      <c r="K39" s="84">
        <v>6.3</v>
      </c>
      <c r="L39" s="54"/>
      <c r="M39" s="9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26"/>
    </row>
    <row r="40" spans="1:26" ht="23.25" customHeight="1" x14ac:dyDescent="0.2">
      <c r="A40" s="49" t="s">
        <v>29</v>
      </c>
      <c r="B40" s="82">
        <v>5013.134</v>
      </c>
      <c r="C40" s="50">
        <f t="shared" si="0"/>
        <v>7.0999999999912689E-2</v>
      </c>
      <c r="D40" s="51">
        <f t="shared" si="1"/>
        <v>2555.9999999968568</v>
      </c>
      <c r="E40" s="80"/>
      <c r="F40" s="82">
        <v>3135.03</v>
      </c>
      <c r="G40" s="52">
        <f t="shared" si="2"/>
        <v>4.500000000007276E-2</v>
      </c>
      <c r="H40" s="51">
        <f t="shared" si="3"/>
        <v>1620.0000000026193</v>
      </c>
      <c r="I40" s="53">
        <f t="shared" si="4"/>
        <v>0.63380281690321261</v>
      </c>
      <c r="J40" s="39"/>
      <c r="K40" s="84">
        <v>6.3</v>
      </c>
      <c r="L40" s="54"/>
      <c r="M40" s="128" t="s">
        <v>109</v>
      </c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</row>
    <row r="41" spans="1:26" ht="23.25" customHeight="1" x14ac:dyDescent="0.2">
      <c r="A41" s="49" t="s">
        <v>30</v>
      </c>
      <c r="B41" s="82">
        <v>5013.2030000000004</v>
      </c>
      <c r="C41" s="50">
        <f t="shared" si="0"/>
        <v>6.900000000041473E-2</v>
      </c>
      <c r="D41" s="51">
        <f t="shared" si="1"/>
        <v>2484.0000000149303</v>
      </c>
      <c r="E41" s="80"/>
      <c r="F41" s="82">
        <v>3135.076</v>
      </c>
      <c r="G41" s="52">
        <f t="shared" si="2"/>
        <v>4.5999999999821739E-2</v>
      </c>
      <c r="H41" s="51">
        <f t="shared" si="3"/>
        <v>1655.9999999935826</v>
      </c>
      <c r="I41" s="53">
        <f t="shared" si="4"/>
        <v>0.66666666666007612</v>
      </c>
      <c r="J41" s="39"/>
      <c r="K41" s="84">
        <v>6.3</v>
      </c>
      <c r="L41" s="54"/>
      <c r="M41" s="141" t="s">
        <v>79</v>
      </c>
      <c r="N41" s="135" t="s">
        <v>98</v>
      </c>
      <c r="O41" s="135"/>
      <c r="P41" s="135" t="s">
        <v>93</v>
      </c>
      <c r="Q41" s="135"/>
      <c r="R41" s="135"/>
      <c r="S41" s="135" t="s">
        <v>111</v>
      </c>
      <c r="T41" s="135" t="s">
        <v>81</v>
      </c>
      <c r="U41" s="135"/>
      <c r="V41" s="135"/>
      <c r="W41" s="135"/>
      <c r="X41" s="135" t="s">
        <v>93</v>
      </c>
      <c r="Y41" s="135"/>
      <c r="Z41" s="137"/>
    </row>
    <row r="42" spans="1:26" ht="23.25" customHeight="1" x14ac:dyDescent="0.2">
      <c r="A42" s="49" t="s">
        <v>31</v>
      </c>
      <c r="B42" s="82">
        <v>5013.2709999999997</v>
      </c>
      <c r="C42" s="50">
        <f t="shared" si="0"/>
        <v>6.7999999999301508E-2</v>
      </c>
      <c r="D42" s="51">
        <f t="shared" si="1"/>
        <v>2447.9999999748543</v>
      </c>
      <c r="E42" s="80"/>
      <c r="F42" s="82">
        <v>3135.1219999999998</v>
      </c>
      <c r="G42" s="52">
        <f t="shared" si="2"/>
        <v>4.5999999999821739E-2</v>
      </c>
      <c r="H42" s="51">
        <f t="shared" si="3"/>
        <v>1655.9999999935826</v>
      </c>
      <c r="I42" s="53">
        <f t="shared" si="4"/>
        <v>0.67647058823962125</v>
      </c>
      <c r="J42" s="39"/>
      <c r="K42" s="84">
        <v>6.3</v>
      </c>
      <c r="L42" s="54"/>
      <c r="M42" s="132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8"/>
    </row>
    <row r="43" spans="1:26" ht="22.5" customHeight="1" x14ac:dyDescent="0.2">
      <c r="A43" s="174" t="s">
        <v>70</v>
      </c>
      <c r="B43" s="174"/>
      <c r="C43" s="174"/>
      <c r="D43" s="51">
        <f>SUM(D18:D42)</f>
        <v>59219.999999982974</v>
      </c>
      <c r="E43" s="39"/>
      <c r="F43" s="55" t="s">
        <v>196</v>
      </c>
      <c r="G43" s="39" t="s">
        <v>197</v>
      </c>
      <c r="H43" s="51">
        <f>SUM(H18:H42)</f>
        <v>39851.999999998952</v>
      </c>
      <c r="I43" s="53">
        <f>IF(AND(H43=0,D43=0),0,H43/D43)</f>
        <v>0.67294832826765294</v>
      </c>
      <c r="J43" s="39"/>
      <c r="K43" s="39"/>
      <c r="L43" s="54"/>
      <c r="M43" s="132" t="s">
        <v>80</v>
      </c>
      <c r="N43" s="136" t="s">
        <v>99</v>
      </c>
      <c r="O43" s="136"/>
      <c r="P43" s="136" t="s">
        <v>110</v>
      </c>
      <c r="Q43" s="136"/>
      <c r="R43" s="136"/>
      <c r="S43" s="136"/>
      <c r="T43" s="136"/>
      <c r="U43" s="136"/>
      <c r="V43" s="136"/>
      <c r="W43" s="136"/>
      <c r="X43" s="136" t="s">
        <v>110</v>
      </c>
      <c r="Y43" s="136"/>
      <c r="Z43" s="138"/>
    </row>
    <row r="44" spans="1:26" ht="22.5" customHeight="1" x14ac:dyDescent="0.2">
      <c r="A44" s="178" t="s">
        <v>71</v>
      </c>
      <c r="B44" s="178"/>
      <c r="C44" s="178"/>
      <c r="D44" s="39"/>
      <c r="E44" s="39"/>
      <c r="F44" s="55"/>
      <c r="G44" s="39"/>
      <c r="H44" s="39"/>
      <c r="I44" s="39"/>
      <c r="J44" s="39"/>
      <c r="K44" s="39"/>
      <c r="L44" s="54"/>
      <c r="M44" s="133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</row>
    <row r="45" spans="1:26" ht="22.5" customHeight="1" x14ac:dyDescent="0.2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126"/>
      <c r="O45" s="142"/>
      <c r="P45" s="126"/>
      <c r="Q45" s="127"/>
      <c r="R45" s="142"/>
      <c r="S45" s="7"/>
      <c r="T45" s="126"/>
      <c r="U45" s="127"/>
      <c r="V45" s="127"/>
      <c r="W45" s="142"/>
      <c r="X45" s="126"/>
      <c r="Y45" s="127"/>
      <c r="Z45" s="127"/>
    </row>
    <row r="46" spans="1:26" ht="22.5" customHeight="1" x14ac:dyDescent="0.2">
      <c r="A46" s="169" t="s">
        <v>72</v>
      </c>
      <c r="B46" s="169"/>
      <c r="C46" s="169"/>
      <c r="D46" s="169"/>
      <c r="E46" s="169"/>
      <c r="F46" s="169"/>
      <c r="G46" s="168" t="s">
        <v>73</v>
      </c>
      <c r="H46" s="168"/>
      <c r="I46" s="168"/>
      <c r="J46" s="168"/>
      <c r="K46" s="168"/>
      <c r="L46" s="168"/>
      <c r="M46" s="9"/>
      <c r="N46" s="126"/>
      <c r="O46" s="142"/>
      <c r="P46" s="126"/>
      <c r="Q46" s="127"/>
      <c r="R46" s="142"/>
      <c r="S46" s="7"/>
      <c r="T46" s="126"/>
      <c r="U46" s="127"/>
      <c r="V46" s="127"/>
      <c r="W46" s="142"/>
      <c r="X46" s="126"/>
      <c r="Y46" s="127"/>
      <c r="Z46" s="127"/>
    </row>
    <row r="47" spans="1:26" ht="22.5" customHeight="1" x14ac:dyDescent="0.2">
      <c r="A47" s="85" t="s">
        <v>383</v>
      </c>
      <c r="B47" s="85"/>
      <c r="C47" s="85"/>
      <c r="D47" s="169" t="s">
        <v>74</v>
      </c>
      <c r="E47" s="169"/>
      <c r="F47" s="169"/>
      <c r="G47" s="57"/>
      <c r="H47" s="57"/>
      <c r="I47" s="57"/>
      <c r="J47" s="57"/>
      <c r="K47" s="57"/>
      <c r="L47" s="57"/>
      <c r="M47" s="9"/>
      <c r="N47" s="126"/>
      <c r="O47" s="142"/>
      <c r="P47" s="126"/>
      <c r="Q47" s="127"/>
      <c r="R47" s="142"/>
      <c r="S47" s="7"/>
      <c r="T47" s="126"/>
      <c r="U47" s="127"/>
      <c r="V47" s="127"/>
      <c r="W47" s="142"/>
      <c r="X47" s="126"/>
      <c r="Y47" s="127"/>
      <c r="Z47" s="127"/>
    </row>
    <row r="48" spans="1:26" ht="22.5" customHeight="1" x14ac:dyDescent="0.2">
      <c r="A48" s="89" t="s">
        <v>75</v>
      </c>
      <c r="B48" s="89"/>
      <c r="C48" s="89"/>
      <c r="D48" s="89" t="s">
        <v>76</v>
      </c>
      <c r="E48" s="89"/>
      <c r="F48" s="89"/>
      <c r="G48" s="56"/>
      <c r="H48" s="56"/>
      <c r="I48" s="56"/>
      <c r="J48" s="56"/>
      <c r="K48" s="56"/>
      <c r="L48" s="56"/>
    </row>
    <row r="49" spans="1:23" ht="22.5" customHeight="1" x14ac:dyDescent="0.2">
      <c r="A49" s="85" t="s">
        <v>384</v>
      </c>
      <c r="B49" s="85"/>
      <c r="C49" s="85"/>
      <c r="D49" s="169" t="s">
        <v>74</v>
      </c>
      <c r="E49" s="169"/>
      <c r="F49" s="169"/>
      <c r="G49" s="56"/>
      <c r="H49" s="169" t="s">
        <v>191</v>
      </c>
      <c r="I49" s="169"/>
      <c r="J49" s="169"/>
      <c r="K49" s="169" t="s">
        <v>77</v>
      </c>
      <c r="L49" s="169"/>
      <c r="N49" s="91" t="s">
        <v>150</v>
      </c>
      <c r="O49" s="91"/>
      <c r="P49" s="91"/>
      <c r="Q49" s="90" t="s">
        <v>382</v>
      </c>
      <c r="R49" s="90"/>
      <c r="S49" s="90"/>
      <c r="T49" s="90"/>
      <c r="U49" s="90"/>
      <c r="V49" s="90"/>
      <c r="W49" s="1"/>
    </row>
    <row r="50" spans="1:23" ht="22.5" customHeight="1" x14ac:dyDescent="0.2">
      <c r="A50" s="89" t="s">
        <v>75</v>
      </c>
      <c r="B50" s="89"/>
      <c r="C50" s="89"/>
      <c r="D50" s="89" t="s">
        <v>76</v>
      </c>
      <c r="E50" s="89"/>
      <c r="F50" s="89"/>
      <c r="G50" s="59"/>
      <c r="H50" s="89" t="s">
        <v>75</v>
      </c>
      <c r="I50" s="89"/>
      <c r="J50" s="89"/>
      <c r="K50" s="89" t="s">
        <v>76</v>
      </c>
      <c r="L50" s="89"/>
      <c r="S50" s="86" t="s">
        <v>76</v>
      </c>
      <c r="T50" s="86"/>
    </row>
    <row r="51" spans="1:23" ht="20.100000000000001" customHeight="1" x14ac:dyDescent="0.2">
      <c r="A51" s="85" t="s">
        <v>381</v>
      </c>
      <c r="B51" s="85"/>
      <c r="C51" s="85"/>
      <c r="D51" s="169" t="s">
        <v>74</v>
      </c>
      <c r="E51" s="169"/>
      <c r="F51" s="169"/>
      <c r="G51" s="56"/>
      <c r="H51" s="56"/>
      <c r="I51" s="56"/>
      <c r="J51" s="56"/>
      <c r="K51" s="56"/>
      <c r="L51" s="56"/>
    </row>
    <row r="52" spans="1:23" ht="20.100000000000001" customHeight="1" x14ac:dyDescent="0.2">
      <c r="A52" s="89" t="s">
        <v>75</v>
      </c>
      <c r="B52" s="89"/>
      <c r="C52" s="89"/>
      <c r="D52" s="182" t="s">
        <v>76</v>
      </c>
      <c r="E52" s="182"/>
      <c r="F52" s="182"/>
      <c r="G52" s="64"/>
      <c r="H52" s="64"/>
      <c r="I52" s="65"/>
      <c r="J52" s="65"/>
      <c r="K52" s="65"/>
      <c r="L52" s="65"/>
    </row>
  </sheetData>
  <mergeCells count="256">
    <mergeCell ref="S50:T50"/>
    <mergeCell ref="N39:O39"/>
    <mergeCell ref="P39:Q39"/>
    <mergeCell ref="N41:O42"/>
    <mergeCell ref="P41:R42"/>
    <mergeCell ref="M40:Z40"/>
    <mergeCell ref="M41:M42"/>
    <mergeCell ref="Q49:V49"/>
    <mergeCell ref="N49:P49"/>
    <mergeCell ref="P45:R45"/>
    <mergeCell ref="P46:R46"/>
    <mergeCell ref="P47:R47"/>
    <mergeCell ref="N45:O45"/>
    <mergeCell ref="N46:O46"/>
    <mergeCell ref="T41:W44"/>
    <mergeCell ref="I1:L2"/>
    <mergeCell ref="I5:L6"/>
    <mergeCell ref="X45:Z45"/>
    <mergeCell ref="X46:Z46"/>
    <mergeCell ref="X47:Z47"/>
    <mergeCell ref="M43:M44"/>
    <mergeCell ref="N47:O47"/>
    <mergeCell ref="T45:W45"/>
    <mergeCell ref="T46:W46"/>
    <mergeCell ref="T47:W47"/>
    <mergeCell ref="N37:O37"/>
    <mergeCell ref="N43:O44"/>
    <mergeCell ref="P43:R44"/>
    <mergeCell ref="X41:Z42"/>
    <mergeCell ref="X43:Z44"/>
    <mergeCell ref="R39:S39"/>
    <mergeCell ref="T39:U39"/>
    <mergeCell ref="V39:X39"/>
    <mergeCell ref="Y39:Z39"/>
    <mergeCell ref="S41:S44"/>
    <mergeCell ref="V38:X38"/>
    <mergeCell ref="V37:X37"/>
    <mergeCell ref="Y37:Z37"/>
    <mergeCell ref="T23:V23"/>
    <mergeCell ref="Y38:Z38"/>
    <mergeCell ref="N38:O38"/>
    <mergeCell ref="P38:Q38"/>
    <mergeCell ref="R38:S38"/>
    <mergeCell ref="T38:U38"/>
    <mergeCell ref="W26:Z26"/>
    <mergeCell ref="N27:P27"/>
    <mergeCell ref="T37:U37"/>
    <mergeCell ref="Y35:Z35"/>
    <mergeCell ref="N36:O36"/>
    <mergeCell ref="P37:Q37"/>
    <mergeCell ref="R37:S37"/>
    <mergeCell ref="P32:Q32"/>
    <mergeCell ref="P33:Q33"/>
    <mergeCell ref="N35:O35"/>
    <mergeCell ref="T35:U35"/>
    <mergeCell ref="V35:X35"/>
    <mergeCell ref="R35:S36"/>
    <mergeCell ref="P34:Q34"/>
    <mergeCell ref="T28:V28"/>
    <mergeCell ref="Q26:S26"/>
    <mergeCell ref="T26:V26"/>
    <mergeCell ref="R34:S34"/>
    <mergeCell ref="T34:U34"/>
    <mergeCell ref="T36:U36"/>
    <mergeCell ref="V36:X36"/>
    <mergeCell ref="Y36:Z36"/>
    <mergeCell ref="P35:Q36"/>
    <mergeCell ref="W23:Z23"/>
    <mergeCell ref="Q23:S23"/>
    <mergeCell ref="W28:Z28"/>
    <mergeCell ref="V34:X34"/>
    <mergeCell ref="N25:P25"/>
    <mergeCell ref="W25:Z25"/>
    <mergeCell ref="T25:V25"/>
    <mergeCell ref="N24:P24"/>
    <mergeCell ref="T33:U33"/>
    <mergeCell ref="R31:S31"/>
    <mergeCell ref="R32:S32"/>
    <mergeCell ref="N31:O32"/>
    <mergeCell ref="N33:O34"/>
    <mergeCell ref="P31:Q31"/>
    <mergeCell ref="T24:V24"/>
    <mergeCell ref="Q24:S24"/>
    <mergeCell ref="Q27:S27"/>
    <mergeCell ref="R12:S12"/>
    <mergeCell ref="R13:S13"/>
    <mergeCell ref="T11:U11"/>
    <mergeCell ref="V11:W11"/>
    <mergeCell ref="T12:U12"/>
    <mergeCell ref="V10:W10"/>
    <mergeCell ref="W27:Z27"/>
    <mergeCell ref="N26:P26"/>
    <mergeCell ref="W24:Z24"/>
    <mergeCell ref="W22:Z22"/>
    <mergeCell ref="T14:U14"/>
    <mergeCell ref="R14:S14"/>
    <mergeCell ref="R15:S15"/>
    <mergeCell ref="P15:Q15"/>
    <mergeCell ref="N22:P22"/>
    <mergeCell ref="T22:V22"/>
    <mergeCell ref="T27:V27"/>
    <mergeCell ref="N18:P19"/>
    <mergeCell ref="N15:O15"/>
    <mergeCell ref="Q25:S25"/>
    <mergeCell ref="X9:Z9"/>
    <mergeCell ref="X10:Z10"/>
    <mergeCell ref="X11:Z11"/>
    <mergeCell ref="X12:Z12"/>
    <mergeCell ref="X13:Z13"/>
    <mergeCell ref="X14:Z14"/>
    <mergeCell ref="Q20:S20"/>
    <mergeCell ref="T16:U16"/>
    <mergeCell ref="T20:V21"/>
    <mergeCell ref="Q21:S21"/>
    <mergeCell ref="T18:V19"/>
    <mergeCell ref="Q18:S18"/>
    <mergeCell ref="V9:W9"/>
    <mergeCell ref="Q19:S19"/>
    <mergeCell ref="V16:W16"/>
    <mergeCell ref="T10:U10"/>
    <mergeCell ref="V13:W13"/>
    <mergeCell ref="T13:U13"/>
    <mergeCell ref="R16:S16"/>
    <mergeCell ref="V15:W15"/>
    <mergeCell ref="T15:U15"/>
    <mergeCell ref="X15:Z15"/>
    <mergeCell ref="X16:Z16"/>
    <mergeCell ref="R11:S11"/>
    <mergeCell ref="N8:O8"/>
    <mergeCell ref="N9:O9"/>
    <mergeCell ref="P5:Q6"/>
    <mergeCell ref="N3:O6"/>
    <mergeCell ref="T3:U3"/>
    <mergeCell ref="T4:U4"/>
    <mergeCell ref="T5:U5"/>
    <mergeCell ref="T7:U7"/>
    <mergeCell ref="V12:W12"/>
    <mergeCell ref="T8:U8"/>
    <mergeCell ref="V8:W8"/>
    <mergeCell ref="V3:W3"/>
    <mergeCell ref="V4:W4"/>
    <mergeCell ref="V5:W5"/>
    <mergeCell ref="V6:W6"/>
    <mergeCell ref="V7:W7"/>
    <mergeCell ref="P12:Q12"/>
    <mergeCell ref="R8:S8"/>
    <mergeCell ref="R9:S9"/>
    <mergeCell ref="R10:S10"/>
    <mergeCell ref="P9:Q9"/>
    <mergeCell ref="P10:Q10"/>
    <mergeCell ref="P11:Q11"/>
    <mergeCell ref="T9:U9"/>
    <mergeCell ref="M1:Z1"/>
    <mergeCell ref="M2:Z2"/>
    <mergeCell ref="X3:Z6"/>
    <mergeCell ref="M5:M6"/>
    <mergeCell ref="M3:M4"/>
    <mergeCell ref="T6:U6"/>
    <mergeCell ref="N7:O7"/>
    <mergeCell ref="P3:Q4"/>
    <mergeCell ref="R3:S3"/>
    <mergeCell ref="R4:S4"/>
    <mergeCell ref="R5:S5"/>
    <mergeCell ref="R6:S6"/>
    <mergeCell ref="R7:S7"/>
    <mergeCell ref="X7:Z7"/>
    <mergeCell ref="X8:Z8"/>
    <mergeCell ref="N23:P23"/>
    <mergeCell ref="V14:W14"/>
    <mergeCell ref="N10:O10"/>
    <mergeCell ref="N11:O11"/>
    <mergeCell ref="P7:Q7"/>
    <mergeCell ref="P8:Q8"/>
    <mergeCell ref="A12:L12"/>
    <mergeCell ref="M31:M32"/>
    <mergeCell ref="N16:O16"/>
    <mergeCell ref="N12:O12"/>
    <mergeCell ref="N13:O13"/>
    <mergeCell ref="M18:M19"/>
    <mergeCell ref="N20:P21"/>
    <mergeCell ref="P13:Q13"/>
    <mergeCell ref="P14:Q14"/>
    <mergeCell ref="Q22:S22"/>
    <mergeCell ref="M20:M21"/>
    <mergeCell ref="N28:P28"/>
    <mergeCell ref="Q28:S28"/>
    <mergeCell ref="P16:Q16"/>
    <mergeCell ref="M17:Z17"/>
    <mergeCell ref="W18:Z21"/>
    <mergeCell ref="N14:O14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A3:F3"/>
    <mergeCell ref="A5:F5"/>
    <mergeCell ref="A48:C48"/>
    <mergeCell ref="A49:C49"/>
    <mergeCell ref="A50:C50"/>
    <mergeCell ref="D50:F50"/>
    <mergeCell ref="D48:F48"/>
    <mergeCell ref="F15:G15"/>
    <mergeCell ref="A46:F46"/>
    <mergeCell ref="A44:C44"/>
    <mergeCell ref="A9:L9"/>
    <mergeCell ref="G5:H6"/>
    <mergeCell ref="H49:J49"/>
    <mergeCell ref="K49:L49"/>
    <mergeCell ref="A7:L7"/>
    <mergeCell ref="F13:G13"/>
    <mergeCell ref="I11:L11"/>
    <mergeCell ref="B14:C14"/>
    <mergeCell ref="D14:E14"/>
    <mergeCell ref="A8:L8"/>
    <mergeCell ref="G1:H2"/>
    <mergeCell ref="G3:H4"/>
    <mergeCell ref="A1:F1"/>
    <mergeCell ref="A2:F2"/>
    <mergeCell ref="A4:F4"/>
    <mergeCell ref="A51:C51"/>
    <mergeCell ref="D51:F51"/>
    <mergeCell ref="A6:F6"/>
    <mergeCell ref="D47:F47"/>
    <mergeCell ref="F14:G14"/>
    <mergeCell ref="H10:L10"/>
    <mergeCell ref="D13:E13"/>
    <mergeCell ref="E10:G10"/>
    <mergeCell ref="A43:C43"/>
    <mergeCell ref="I13:I17"/>
    <mergeCell ref="J13:K13"/>
    <mergeCell ref="J14:K14"/>
    <mergeCell ref="J15:K15"/>
    <mergeCell ref="I3:L4"/>
    <mergeCell ref="A11:D11"/>
    <mergeCell ref="E11:H11"/>
    <mergeCell ref="A10:D10"/>
    <mergeCell ref="H50:J50"/>
    <mergeCell ref="K50:L50"/>
    <mergeCell ref="A52:C52"/>
    <mergeCell ref="D52:F52"/>
    <mergeCell ref="K16:K17"/>
    <mergeCell ref="A13:A17"/>
    <mergeCell ref="E16:E17"/>
    <mergeCell ref="B15:C15"/>
    <mergeCell ref="D15:E15"/>
    <mergeCell ref="B13:C13"/>
    <mergeCell ref="J16:J17"/>
    <mergeCell ref="G46:L46"/>
    <mergeCell ref="D49:F49"/>
    <mergeCell ref="A47:C4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79</vt:i4>
      </vt:variant>
    </vt:vector>
  </HeadingPairs>
  <TitlesOfParts>
    <vt:vector size="108" baseType="lpstr">
      <vt:lpstr>ObserverReportInfo_&amp;!()$bbQ</vt:lpstr>
      <vt:lpstr>Ячейка 24</vt:lpstr>
      <vt:lpstr>Ячейка 2</vt:lpstr>
      <vt:lpstr>Ячейка 30</vt:lpstr>
      <vt:lpstr>Ячейка 27</vt:lpstr>
      <vt:lpstr>Ячейка 3Гео</vt:lpstr>
      <vt:lpstr>Ячейка 26Гео </vt:lpstr>
      <vt:lpstr>Ячейка 3</vt:lpstr>
      <vt:lpstr>Ячейка 4</vt:lpstr>
      <vt:lpstr>Ячейка 36</vt:lpstr>
      <vt:lpstr>Ячейка 37</vt:lpstr>
      <vt:lpstr>Ячейка 10</vt:lpstr>
      <vt:lpstr>Ячейка 16</vt:lpstr>
      <vt:lpstr>Ячейка 14 </vt:lpstr>
      <vt:lpstr>Ячейка 13БОС</vt:lpstr>
      <vt:lpstr>Ячейка 32БОС</vt:lpstr>
      <vt:lpstr>ячейка 25БОС</vt:lpstr>
      <vt:lpstr>ПС 167</vt:lpstr>
      <vt:lpstr>ПС 214 Т1</vt:lpstr>
      <vt:lpstr>ПС 214 Т2</vt:lpstr>
      <vt:lpstr>ПС 214</vt:lpstr>
      <vt:lpstr>Всего с субабонентами</vt:lpstr>
      <vt:lpstr>Субабоненты</vt:lpstr>
      <vt:lpstr>Трансэлектро</vt:lpstr>
      <vt:lpstr>РЖД</vt:lpstr>
      <vt:lpstr>БОС_Эксплуатация</vt:lpstr>
      <vt:lpstr>Пластик Геосинтетика</vt:lpstr>
      <vt:lpstr>Всего без субабонентов</vt:lpstr>
      <vt:lpstr>Лист1</vt:lpstr>
      <vt:lpstr>ReportObject1_0</vt:lpstr>
      <vt:lpstr>ReportObject1_1</vt:lpstr>
      <vt:lpstr>ReportObject1_2</vt:lpstr>
      <vt:lpstr>ReportObject1_3</vt:lpstr>
      <vt:lpstr>ReportObject10_0</vt:lpstr>
      <vt:lpstr>ReportObject10_1</vt:lpstr>
      <vt:lpstr>ReportObject10_2</vt:lpstr>
      <vt:lpstr>ReportObject10_3</vt:lpstr>
      <vt:lpstr>ReportObject11_0</vt:lpstr>
      <vt:lpstr>ReportObject11_1</vt:lpstr>
      <vt:lpstr>ReportObject11_2</vt:lpstr>
      <vt:lpstr>ReportObject11_3</vt:lpstr>
      <vt:lpstr>ReportObject12_0</vt:lpstr>
      <vt:lpstr>ReportObject12_1</vt:lpstr>
      <vt:lpstr>ReportObject12_2</vt:lpstr>
      <vt:lpstr>ReportObject12_3</vt:lpstr>
      <vt:lpstr>ReportObject13_0</vt:lpstr>
      <vt:lpstr>ReportObject13_1</vt:lpstr>
      <vt:lpstr>ReportObject13_2</vt:lpstr>
      <vt:lpstr>ReportObject13_3</vt:lpstr>
      <vt:lpstr>ReportObject14_0</vt:lpstr>
      <vt:lpstr>ReportObject14_1</vt:lpstr>
      <vt:lpstr>ReportObject14_2</vt:lpstr>
      <vt:lpstr>ReportObject14_3</vt:lpstr>
      <vt:lpstr>ReportObject15_0</vt:lpstr>
      <vt:lpstr>ReportObject15_1</vt:lpstr>
      <vt:lpstr>ReportObject15_2</vt:lpstr>
      <vt:lpstr>ReportObject15_3</vt:lpstr>
      <vt:lpstr>ReportObject16_0</vt:lpstr>
      <vt:lpstr>ReportObject16_1</vt:lpstr>
      <vt:lpstr>ReportObject16_2</vt:lpstr>
      <vt:lpstr>ReportObject16_3</vt:lpstr>
      <vt:lpstr>ReportObject17_0</vt:lpstr>
      <vt:lpstr>ReportObject17_1</vt:lpstr>
      <vt:lpstr>ReportObject17_2</vt:lpstr>
      <vt:lpstr>ReportObject17_3</vt:lpstr>
      <vt:lpstr>ReportObject18_0</vt:lpstr>
      <vt:lpstr>ReportObject18_1</vt:lpstr>
      <vt:lpstr>ReportObject18_2</vt:lpstr>
      <vt:lpstr>ReportObject18_3</vt:lpstr>
      <vt:lpstr>ReportObject2_0</vt:lpstr>
      <vt:lpstr>ReportObject2_1</vt:lpstr>
      <vt:lpstr>ReportObject2_2</vt:lpstr>
      <vt:lpstr>ReportObject2_3</vt:lpstr>
      <vt:lpstr>ReportObject3_0</vt:lpstr>
      <vt:lpstr>ReportObject3_1</vt:lpstr>
      <vt:lpstr>ReportObject3_2</vt:lpstr>
      <vt:lpstr>ReportObject3_3</vt:lpstr>
      <vt:lpstr>ReportObject4_0</vt:lpstr>
      <vt:lpstr>ReportObject4_1</vt:lpstr>
      <vt:lpstr>ReportObject4_2</vt:lpstr>
      <vt:lpstr>ReportObject4_3</vt:lpstr>
      <vt:lpstr>ReportObject5_0</vt:lpstr>
      <vt:lpstr>ReportObject5_1</vt:lpstr>
      <vt:lpstr>ReportObject5_2</vt:lpstr>
      <vt:lpstr>ReportObject5_3</vt:lpstr>
      <vt:lpstr>ReportObject6_0</vt:lpstr>
      <vt:lpstr>ReportObject6_1</vt:lpstr>
      <vt:lpstr>ReportObject6_2</vt:lpstr>
      <vt:lpstr>ReportObject6_3</vt:lpstr>
      <vt:lpstr>ReportObject9_0</vt:lpstr>
      <vt:lpstr>ReportObject9_1</vt:lpstr>
      <vt:lpstr>ReportObject9_2</vt:lpstr>
      <vt:lpstr>ReportObject9_3</vt:lpstr>
      <vt:lpstr>БОС_Эксплуатация!Область_печати</vt:lpstr>
      <vt:lpstr>'Всего без субабонентов'!Область_печати</vt:lpstr>
      <vt:lpstr>'Всего с субабонентами'!Область_печати</vt:lpstr>
      <vt:lpstr>'Пластик Геосинтетика'!Область_печати</vt:lpstr>
      <vt:lpstr>'ПС 167'!Область_печати</vt:lpstr>
      <vt:lpstr>'ПС 214'!Область_печати</vt:lpstr>
      <vt:lpstr>'ПС 214 Т1'!Область_печати</vt:lpstr>
      <vt:lpstr>'ПС 214 Т2'!Область_печати</vt:lpstr>
      <vt:lpstr>РЖД!Область_печати</vt:lpstr>
      <vt:lpstr>Субабоненты!Область_печати</vt:lpstr>
      <vt:lpstr>Трансэлектро!Область_печати</vt:lpstr>
      <vt:lpstr>'Ячейка 13БОС'!Область_печати</vt:lpstr>
      <vt:lpstr>'Ячейка 14 '!Область_печати</vt:lpstr>
      <vt:lpstr>'ячейка 25БОС'!Область_печати</vt:lpstr>
      <vt:lpstr>'Ячейка 32БОС'!Область_печати</vt:lpstr>
    </vt:vector>
  </TitlesOfParts>
  <Company>База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Насветников</dc:creator>
  <cp:lastModifiedBy>Каргина Т.В.ОГЭ</cp:lastModifiedBy>
  <cp:lastPrinted>2015-06-30T06:37:49Z</cp:lastPrinted>
  <dcterms:created xsi:type="dcterms:W3CDTF">2000-12-15T11:47:44Z</dcterms:created>
  <dcterms:modified xsi:type="dcterms:W3CDTF">2015-06-30T06:52:16Z</dcterms:modified>
</cp:coreProperties>
</file>