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75" yWindow="435" windowWidth="11670" windowHeight="11340" tabRatio="933" firstSheet="2" activeTab="19"/>
  </bookViews>
  <sheets>
    <sheet name="ObserverReportInfo_&amp;!()$bbQ" sheetId="41" state="hidden" r:id="rId1"/>
    <sheet name="Ячейка 24" sheetId="5" r:id="rId2"/>
    <sheet name="Ячейка 2" sheetId="13" r:id="rId3"/>
    <sheet name="Ячейка 30" sheetId="18" r:id="rId4"/>
    <sheet name="Ячейка 27" sheetId="22" r:id="rId5"/>
    <sheet name="Ячейка 3Гео" sheetId="36" r:id="rId6"/>
    <sheet name="Ячейка 26Гео " sheetId="37" r:id="rId7"/>
    <sheet name="Ячейка 1 РП18" sheetId="38" r:id="rId8"/>
    <sheet name="Ячейка 13 РП18 " sheetId="39" r:id="rId9"/>
    <sheet name="Ячейка 3" sheetId="14" r:id="rId10"/>
    <sheet name="Ячейка 4" sheetId="15" r:id="rId11"/>
    <sheet name="Ячейка 36" sheetId="16" r:id="rId12"/>
    <sheet name="Ячейка 37" sheetId="17" r:id="rId13"/>
    <sheet name="Ячейка 10" sheetId="19" r:id="rId14"/>
    <sheet name="Ячейка 16" sheetId="21" r:id="rId15"/>
    <sheet name="Ячейка 14 " sheetId="30" r:id="rId16"/>
    <sheet name="Ячейка 13Л" sheetId="29" r:id="rId17"/>
    <sheet name="Ячейка 32Л" sheetId="23" r:id="rId18"/>
    <sheet name="ячейка 25Л" sheetId="31" r:id="rId19"/>
    <sheet name="ПС 167" sheetId="1" r:id="rId20"/>
    <sheet name="ПС 214 Т1" sheetId="6" r:id="rId21"/>
    <sheet name="ПС 214 Т2" sheetId="7" r:id="rId22"/>
    <sheet name="ПС 214" sheetId="24" r:id="rId23"/>
    <sheet name="Всего с субабонентами" sheetId="25" r:id="rId24"/>
    <sheet name="Субабоненты" sheetId="26" r:id="rId25"/>
    <sheet name="Трансэлектро" sheetId="33" r:id="rId26"/>
    <sheet name="РЖД" sheetId="34" r:id="rId27"/>
    <sheet name="ДВК" sheetId="35" r:id="rId28"/>
    <sheet name="Пластик Геосинтетика" sheetId="40" r:id="rId29"/>
    <sheet name="Всего без субабонентов" sheetId="27" r:id="rId30"/>
    <sheet name="график " sheetId="32" r:id="rId31"/>
  </sheets>
  <definedNames>
    <definedName name="ReportObject1_0">'Ячейка 24'!$E$10</definedName>
    <definedName name="ReportObject1_1">'Ячейка 24'!$H$10</definedName>
    <definedName name="ReportObject1_2">'Ячейка 24'!$B$18</definedName>
    <definedName name="ReportObject1_3">'Ячейка 24'!$F$18</definedName>
    <definedName name="ReportObject10_0">'Ячейка 4'!$E$10</definedName>
    <definedName name="ReportObject10_1">'Ячейка 4'!$H$10</definedName>
    <definedName name="ReportObject10_2">'Ячейка 4'!$B$18</definedName>
    <definedName name="ReportObject10_3">'Ячейка 4'!$F$18</definedName>
    <definedName name="ReportObject11_0">'Ячейка 36'!$E$10</definedName>
    <definedName name="ReportObject11_1">'Ячейка 36'!$H$10</definedName>
    <definedName name="ReportObject11_2">'Ячейка 36'!$B$18</definedName>
    <definedName name="ReportObject11_3">'Ячейка 36'!$F$18</definedName>
    <definedName name="ReportObject12_0">'Ячейка 37'!$E$10</definedName>
    <definedName name="ReportObject12_1">'Ячейка 37'!$H$10</definedName>
    <definedName name="ReportObject12_2">'Ячейка 37'!$B$18</definedName>
    <definedName name="ReportObject12_3">'Ячейка 37'!$F$18</definedName>
    <definedName name="ReportObject13_0">'Ячейка 10'!$E$10</definedName>
    <definedName name="ReportObject13_1">'Ячейка 10'!$H$10</definedName>
    <definedName name="ReportObject13_2">'Ячейка 10'!$B$18</definedName>
    <definedName name="ReportObject13_3">'Ячейка 10'!$F$18</definedName>
    <definedName name="ReportObject14_0">'Ячейка 16'!$E$10</definedName>
    <definedName name="ReportObject14_1">'Ячейка 16'!$H$10</definedName>
    <definedName name="ReportObject14_2">'Ячейка 16'!$B$18</definedName>
    <definedName name="ReportObject14_3">'Ячейка 16'!$F$18</definedName>
    <definedName name="ReportObject15_0">'Ячейка 14 '!$E$10</definedName>
    <definedName name="ReportObject15_1">'Ячейка 14 '!$H$10</definedName>
    <definedName name="ReportObject15_2">'Ячейка 14 '!$B$18</definedName>
    <definedName name="ReportObject15_3">'Ячейка 14 '!$F$18</definedName>
    <definedName name="ReportObject16_0">'Ячейка 13Л'!$E$10</definedName>
    <definedName name="ReportObject16_1">'Ячейка 13Л'!$H$10</definedName>
    <definedName name="ReportObject16_2">'Ячейка 13Л'!$B$18</definedName>
    <definedName name="ReportObject16_3">'Ячейка 13Л'!$F$18</definedName>
    <definedName name="ReportObject17_0">'Ячейка 32Л'!$E$10</definedName>
    <definedName name="ReportObject17_1">'Ячейка 32Л'!$H$10</definedName>
    <definedName name="ReportObject17_2">'Ячейка 32Л'!$B$18</definedName>
    <definedName name="ReportObject17_3">'Ячейка 32Л'!$F$18</definedName>
    <definedName name="ReportObject18_0">'ячейка 25Л'!$E$10</definedName>
    <definedName name="ReportObject18_1">'ячейка 25Л'!$H$10</definedName>
    <definedName name="ReportObject18_2">'ячейка 25Л'!$B$18</definedName>
    <definedName name="ReportObject18_3">'ячейка 25Л'!$F$18</definedName>
    <definedName name="ReportObject2_0">'Ячейка 2'!$E$10</definedName>
    <definedName name="ReportObject2_1">'Ячейка 2'!$H$10</definedName>
    <definedName name="ReportObject2_2">'Ячейка 2'!$B$18</definedName>
    <definedName name="ReportObject2_3">'Ячейка 2'!$F$18</definedName>
    <definedName name="ReportObject3_0">'Ячейка 30'!$E$10</definedName>
    <definedName name="ReportObject3_1">'Ячейка 30'!$H$10</definedName>
    <definedName name="ReportObject3_2">'Ячейка 30'!$B$18</definedName>
    <definedName name="ReportObject3_3">'Ячейка 30'!$F$18</definedName>
    <definedName name="ReportObject4_0">'Ячейка 27'!$E$10</definedName>
    <definedName name="ReportObject4_1">'Ячейка 27'!$H$10</definedName>
    <definedName name="ReportObject4_2">'Ячейка 27'!$B$18</definedName>
    <definedName name="ReportObject4_3">'Ячейка 27'!$F$18</definedName>
    <definedName name="ReportObject5_0">'Ячейка 3Гео'!$E$10</definedName>
    <definedName name="ReportObject5_1">'Ячейка 3Гео'!$H$10</definedName>
    <definedName name="ReportObject5_2">'Ячейка 3Гео'!$B$18</definedName>
    <definedName name="ReportObject5_3">'Ячейка 3Гео'!$F$18</definedName>
    <definedName name="ReportObject6_0">'Ячейка 26Гео '!$E$10</definedName>
    <definedName name="ReportObject6_1">'Ячейка 26Гео '!$H$10</definedName>
    <definedName name="ReportObject6_2">'Ячейка 26Гео '!$B$18</definedName>
    <definedName name="ReportObject6_3">'Ячейка 26Гео '!$F$18</definedName>
    <definedName name="ReportObject7_0">'Ячейка 1 РП18'!$E$10</definedName>
    <definedName name="ReportObject7_1">'Ячейка 1 РП18'!$H$10</definedName>
    <definedName name="ReportObject7_2">'Ячейка 1 РП18'!$B$18</definedName>
    <definedName name="ReportObject7_3">'Ячейка 1 РП18'!$F$18</definedName>
    <definedName name="ReportObject8_0">'Ячейка 13 РП18 '!$E$10</definedName>
    <definedName name="ReportObject8_1">'Ячейка 13 РП18 '!$H$10</definedName>
    <definedName name="ReportObject8_2">'Ячейка 13 РП18 '!$B$18</definedName>
    <definedName name="ReportObject8_3">'Ячейка 13 РП18 '!$F$18</definedName>
    <definedName name="ReportObject9_0">'Ячейка 3'!$E$10</definedName>
    <definedName name="ReportObject9_1">'Ячейка 3'!$H$10</definedName>
    <definedName name="ReportObject9_2">'Ячейка 3'!$B$18</definedName>
    <definedName name="ReportObject9_3">'Ячейка 3'!$F$18</definedName>
    <definedName name="_xlnm.Print_Area" localSheetId="29">'Всего без субабонентов'!$A$1:$W$50</definedName>
    <definedName name="_xlnm.Print_Area" localSheetId="23">'Всего с субабонентами'!$A$1:$W$50</definedName>
    <definedName name="_xlnm.Print_Area" localSheetId="27">ДВК!$A$1:$W$50</definedName>
    <definedName name="_xlnm.Print_Area" localSheetId="28">'Пластик Геосинтетика'!$A$1:$W$50</definedName>
    <definedName name="_xlnm.Print_Area" localSheetId="19">'ПС 167'!$A$1:$W$50</definedName>
    <definedName name="_xlnm.Print_Area" localSheetId="22">'ПС 214'!$A$1:$W$50</definedName>
    <definedName name="_xlnm.Print_Area" localSheetId="20">'ПС 214 Т1'!$A$1:$W$50</definedName>
    <definedName name="_xlnm.Print_Area" localSheetId="21">'ПС 214 Т2'!$A$1:$W$50</definedName>
    <definedName name="_xlnm.Print_Area" localSheetId="26">РЖД!$A$1:$W$50</definedName>
    <definedName name="_xlnm.Print_Area" localSheetId="24">Субабоненты!$A$1:$W$50</definedName>
    <definedName name="_xlnm.Print_Area" localSheetId="25">Трансэлектро!$A$1:$W$50</definedName>
    <definedName name="_xlnm.Print_Area" localSheetId="16">'Ячейка 13Л'!$A$1:$Z$52</definedName>
    <definedName name="_xlnm.Print_Area" localSheetId="15">'Ячейка 14 '!$A$1:$Z$52</definedName>
    <definedName name="_xlnm.Print_Area" localSheetId="18">'ячейка 25Л'!$A$1:$Z$52</definedName>
    <definedName name="_xlnm.Print_Area" localSheetId="17">'Ячейка 32Л'!$A$1:$Z$52</definedName>
  </definedNames>
  <calcPr calcId="125725"/>
</workbook>
</file>

<file path=xl/calcChain.xml><?xml version="1.0" encoding="utf-8"?>
<calcChain xmlns="http://schemas.openxmlformats.org/spreadsheetml/2006/main">
  <c r="C29" i="22"/>
  <c r="C30"/>
  <c r="C31"/>
  <c r="C32"/>
  <c r="C33"/>
  <c r="C41"/>
  <c r="C28"/>
  <c r="G20" i="18"/>
  <c r="H20" s="1"/>
  <c r="G20" i="22"/>
  <c r="H20" s="1"/>
  <c r="I20" s="1"/>
  <c r="G20" i="36"/>
  <c r="H20" s="1"/>
  <c r="G20" i="37"/>
  <c r="H20" s="1"/>
  <c r="I20" s="1"/>
  <c r="G20" i="38"/>
  <c r="H20" s="1"/>
  <c r="I20" s="1"/>
  <c r="G20" i="39"/>
  <c r="H20"/>
  <c r="I20" s="1"/>
  <c r="G21" i="18"/>
  <c r="H21" s="1"/>
  <c r="G21" i="22"/>
  <c r="H21"/>
  <c r="G21" i="36"/>
  <c r="H21"/>
  <c r="G21" i="37"/>
  <c r="H21"/>
  <c r="G21" i="38"/>
  <c r="H21"/>
  <c r="G21" i="39"/>
  <c r="H21" s="1"/>
  <c r="I21" s="1"/>
  <c r="G22" i="18"/>
  <c r="H22" s="1"/>
  <c r="G22" i="22"/>
  <c r="H22" s="1"/>
  <c r="I22" s="1"/>
  <c r="G22" i="36"/>
  <c r="H22" s="1"/>
  <c r="G22" i="37"/>
  <c r="H22" s="1"/>
  <c r="I22" s="1"/>
  <c r="G22" i="38"/>
  <c r="H22" s="1"/>
  <c r="I22" s="1"/>
  <c r="G22" i="39"/>
  <c r="H22"/>
  <c r="I22" s="1"/>
  <c r="G23" i="18"/>
  <c r="H23" s="1"/>
  <c r="G23" i="22"/>
  <c r="H23"/>
  <c r="G23" i="36"/>
  <c r="H23" s="1"/>
  <c r="G23" i="37"/>
  <c r="H23" s="1"/>
  <c r="I23" s="1"/>
  <c r="G23" i="38"/>
  <c r="H23" s="1"/>
  <c r="I23" s="1"/>
  <c r="G23" i="39"/>
  <c r="H23"/>
  <c r="I23" s="1"/>
  <c r="G24" i="18"/>
  <c r="H24"/>
  <c r="G24" i="22"/>
  <c r="H24" s="1"/>
  <c r="G24" i="36"/>
  <c r="H24" s="1"/>
  <c r="G24" i="37"/>
  <c r="H24" s="1"/>
  <c r="I24" s="1"/>
  <c r="G24" i="38"/>
  <c r="H24" s="1"/>
  <c r="I24" s="1"/>
  <c r="G24" i="39"/>
  <c r="H24"/>
  <c r="G25" i="18"/>
  <c r="H25"/>
  <c r="G25" i="22"/>
  <c r="H25" s="1"/>
  <c r="G25" i="36"/>
  <c r="H25" s="1"/>
  <c r="G25" i="37"/>
  <c r="H25"/>
  <c r="G25" i="38"/>
  <c r="H25" s="1"/>
  <c r="I25" s="1"/>
  <c r="G25" i="39"/>
  <c r="H25" s="1"/>
  <c r="I25" s="1"/>
  <c r="G26" i="18"/>
  <c r="H26" s="1"/>
  <c r="G26" i="22"/>
  <c r="H26" s="1"/>
  <c r="I26" s="1"/>
  <c r="G26" i="36"/>
  <c r="H26"/>
  <c r="G26" i="37"/>
  <c r="H26" s="1"/>
  <c r="I26" s="1"/>
  <c r="G26" i="38"/>
  <c r="H26" s="1"/>
  <c r="I26" s="1"/>
  <c r="G26" i="39"/>
  <c r="H26" s="1"/>
  <c r="I26" s="1"/>
  <c r="G27" i="18"/>
  <c r="H27" s="1"/>
  <c r="G27" i="22"/>
  <c r="H27"/>
  <c r="G27" i="36"/>
  <c r="H27"/>
  <c r="G27" i="37"/>
  <c r="H27"/>
  <c r="G27" i="38"/>
  <c r="H27" s="1"/>
  <c r="I27" s="1"/>
  <c r="G27" i="39"/>
  <c r="H27"/>
  <c r="G28" i="18"/>
  <c r="H28"/>
  <c r="G28" i="22"/>
  <c r="H28" s="1"/>
  <c r="G28" i="36"/>
  <c r="H28" s="1"/>
  <c r="G28" i="37"/>
  <c r="H28"/>
  <c r="I28" s="1"/>
  <c r="G28" i="38"/>
  <c r="H28" s="1"/>
  <c r="I28" s="1"/>
  <c r="G28" i="39"/>
  <c r="H28" s="1"/>
  <c r="I28" s="1"/>
  <c r="G29" i="18"/>
  <c r="H29" s="1"/>
  <c r="G29" i="22"/>
  <c r="H29" s="1"/>
  <c r="I29" s="1"/>
  <c r="G29" i="36"/>
  <c r="H29" s="1"/>
  <c r="G29" i="37"/>
  <c r="H29"/>
  <c r="G29" i="38"/>
  <c r="H29"/>
  <c r="I29" s="1"/>
  <c r="G29" i="39"/>
  <c r="H29"/>
  <c r="G30" i="18"/>
  <c r="H30"/>
  <c r="G30" i="22"/>
  <c r="H30"/>
  <c r="I30" s="1"/>
  <c r="G30" i="36"/>
  <c r="H30" s="1"/>
  <c r="G30" i="37"/>
  <c r="H30"/>
  <c r="I30" s="1"/>
  <c r="G30" i="38"/>
  <c r="H30"/>
  <c r="G30" i="39"/>
  <c r="H30" s="1"/>
  <c r="I30" s="1"/>
  <c r="G31" i="18"/>
  <c r="H31" s="1"/>
  <c r="G31" i="22"/>
  <c r="H31"/>
  <c r="I31" s="1"/>
  <c r="G31" i="36"/>
  <c r="H31"/>
  <c r="G31" i="37"/>
  <c r="H31" s="1"/>
  <c r="I31" s="1"/>
  <c r="G31" i="38"/>
  <c r="H31" s="1"/>
  <c r="I31" s="1"/>
  <c r="G31" i="39"/>
  <c r="H31" s="1"/>
  <c r="I31" s="1"/>
  <c r="G32" i="18"/>
  <c r="H32"/>
  <c r="G32" i="22"/>
  <c r="H32" s="1"/>
  <c r="G32" i="36"/>
  <c r="H32" s="1"/>
  <c r="G32" i="37"/>
  <c r="H32" s="1"/>
  <c r="I32" s="1"/>
  <c r="G32" i="38"/>
  <c r="H32"/>
  <c r="G32" i="39"/>
  <c r="H32"/>
  <c r="I32" s="1"/>
  <c r="G33" i="18"/>
  <c r="H33"/>
  <c r="G33" i="22"/>
  <c r="H33" s="1"/>
  <c r="G33" i="36"/>
  <c r="H33" s="1"/>
  <c r="G33" i="37"/>
  <c r="H33"/>
  <c r="G33" i="38"/>
  <c r="H33" s="1"/>
  <c r="I33" s="1"/>
  <c r="G33" i="39"/>
  <c r="H33"/>
  <c r="I33" s="1"/>
  <c r="G34" i="18"/>
  <c r="H34" s="1"/>
  <c r="G34" i="22"/>
  <c r="H34" s="1"/>
  <c r="I34" s="1"/>
  <c r="G34" i="36"/>
  <c r="H34" s="1"/>
  <c r="G34" i="37"/>
  <c r="H34" s="1"/>
  <c r="I34" s="1"/>
  <c r="G34" i="38"/>
  <c r="H34" s="1"/>
  <c r="I34" s="1"/>
  <c r="G34" i="39"/>
  <c r="H34" s="1"/>
  <c r="I34" s="1"/>
  <c r="G35" i="18"/>
  <c r="H35"/>
  <c r="G35" i="22"/>
  <c r="H35"/>
  <c r="I35" s="1"/>
  <c r="G35" i="36"/>
  <c r="H35"/>
  <c r="G35" i="37"/>
  <c r="H35"/>
  <c r="G35" i="38"/>
  <c r="H35" s="1"/>
  <c r="G35" i="39"/>
  <c r="H35"/>
  <c r="G36" i="18"/>
  <c r="H36" s="1"/>
  <c r="G36" i="22"/>
  <c r="H36"/>
  <c r="I36" s="1"/>
  <c r="G36" i="36"/>
  <c r="H36" s="1"/>
  <c r="G36" i="37"/>
  <c r="H36" s="1"/>
  <c r="I36" s="1"/>
  <c r="G36" i="38"/>
  <c r="H36" s="1"/>
  <c r="I36" s="1"/>
  <c r="G36" i="39"/>
  <c r="H36"/>
  <c r="I36" s="1"/>
  <c r="G37" i="18"/>
  <c r="H37" s="1"/>
  <c r="G37" i="22"/>
  <c r="H37" s="1"/>
  <c r="I37" s="1"/>
  <c r="G37" i="36"/>
  <c r="H37"/>
  <c r="G37" i="37"/>
  <c r="H37" s="1"/>
  <c r="I37" s="1"/>
  <c r="G37" i="38"/>
  <c r="H37"/>
  <c r="I37" s="1"/>
  <c r="G37" i="39"/>
  <c r="H37" s="1"/>
  <c r="I37" s="1"/>
  <c r="G38" i="18"/>
  <c r="H38" s="1"/>
  <c r="G38" i="22"/>
  <c r="H38"/>
  <c r="I38" s="1"/>
  <c r="G38" i="36"/>
  <c r="H38"/>
  <c r="I38" s="1"/>
  <c r="G38" i="37"/>
  <c r="H38"/>
  <c r="G38" i="38"/>
  <c r="H38" s="1"/>
  <c r="I38" s="1"/>
  <c r="G38" i="39"/>
  <c r="H38"/>
  <c r="G39" i="18"/>
  <c r="H39" s="1"/>
  <c r="G39" i="22"/>
  <c r="H39" s="1"/>
  <c r="I39" s="1"/>
  <c r="G39" i="36"/>
  <c r="H39" s="1"/>
  <c r="G39" i="37"/>
  <c r="H39" s="1"/>
  <c r="I39" s="1"/>
  <c r="G39" i="38"/>
  <c r="H39" s="1"/>
  <c r="I39" s="1"/>
  <c r="G39" i="39"/>
  <c r="H39" s="1"/>
  <c r="I39" s="1"/>
  <c r="G40" i="18"/>
  <c r="H40"/>
  <c r="G40" i="22"/>
  <c r="H40"/>
  <c r="I40" s="1"/>
  <c r="G40" i="36"/>
  <c r="H40" s="1"/>
  <c r="G40" i="37"/>
  <c r="H40" s="1"/>
  <c r="I40" s="1"/>
  <c r="G40" i="38"/>
  <c r="H40"/>
  <c r="G40" i="39"/>
  <c r="H40" s="1"/>
  <c r="I40" s="1"/>
  <c r="G41" i="18"/>
  <c r="H41"/>
  <c r="G41" i="22"/>
  <c r="H41"/>
  <c r="I41" s="1"/>
  <c r="G41" i="36"/>
  <c r="H41"/>
  <c r="G41" i="37"/>
  <c r="H41" s="1"/>
  <c r="G41" i="38"/>
  <c r="H41" s="1"/>
  <c r="I41" s="1"/>
  <c r="G41" i="39"/>
  <c r="H41" s="1"/>
  <c r="I41" s="1"/>
  <c r="G42" i="18"/>
  <c r="H42" s="1"/>
  <c r="G42" i="22"/>
  <c r="H42"/>
  <c r="I42" s="1"/>
  <c r="G42" i="36"/>
  <c r="H42" s="1"/>
  <c r="G42" i="37"/>
  <c r="H42" s="1"/>
  <c r="I42" s="1"/>
  <c r="G42" i="38"/>
  <c r="H42"/>
  <c r="G42" i="39"/>
  <c r="H42" s="1"/>
  <c r="I42" s="1"/>
  <c r="G19" i="18"/>
  <c r="H19"/>
  <c r="G19" i="22"/>
  <c r="H19" s="1"/>
  <c r="G19" i="36"/>
  <c r="H19"/>
  <c r="G19" i="37"/>
  <c r="H19" s="1"/>
  <c r="G19" i="38"/>
  <c r="H19" s="1"/>
  <c r="G19" i="39"/>
  <c r="H19" s="1"/>
  <c r="C20" i="18"/>
  <c r="D20" s="1"/>
  <c r="C20" i="22"/>
  <c r="D20" s="1"/>
  <c r="C20" i="36"/>
  <c r="D20" s="1"/>
  <c r="C20" i="37"/>
  <c r="D20" s="1"/>
  <c r="C20" i="38"/>
  <c r="D20" s="1"/>
  <c r="C20" i="39"/>
  <c r="D20" s="1"/>
  <c r="C21" i="18"/>
  <c r="D21" s="1"/>
  <c r="C21" i="22"/>
  <c r="D21"/>
  <c r="I21"/>
  <c r="C21" i="36"/>
  <c r="D21" s="1"/>
  <c r="I21"/>
  <c r="C21" i="37"/>
  <c r="D21" s="1"/>
  <c r="C21" i="38"/>
  <c r="D21"/>
  <c r="I21"/>
  <c r="C21" i="39"/>
  <c r="D21" s="1"/>
  <c r="C22" i="18"/>
  <c r="D22"/>
  <c r="C22" i="22"/>
  <c r="D22" s="1"/>
  <c r="C22" i="36"/>
  <c r="D22"/>
  <c r="C22" i="37"/>
  <c r="D22" s="1"/>
  <c r="C22" i="38"/>
  <c r="D22" s="1"/>
  <c r="C22" i="39"/>
  <c r="D22"/>
  <c r="C23" i="18"/>
  <c r="D23" s="1"/>
  <c r="C23" i="22"/>
  <c r="D23" s="1"/>
  <c r="I23"/>
  <c r="C23" i="36"/>
  <c r="D23"/>
  <c r="C23" i="37"/>
  <c r="D23"/>
  <c r="C23" i="38"/>
  <c r="D23" s="1"/>
  <c r="C23" i="39"/>
  <c r="D23" s="1"/>
  <c r="C24" i="18"/>
  <c r="D24" s="1"/>
  <c r="C24" i="22"/>
  <c r="D24"/>
  <c r="C24" i="36"/>
  <c r="D24"/>
  <c r="C24" i="37"/>
  <c r="D24"/>
  <c r="C24" i="38"/>
  <c r="D24"/>
  <c r="C24" i="39"/>
  <c r="D24" s="1"/>
  <c r="C25" i="18"/>
  <c r="D25" s="1"/>
  <c r="C25" i="22"/>
  <c r="D25" s="1"/>
  <c r="C25" i="36"/>
  <c r="D25" s="1"/>
  <c r="C25" i="37"/>
  <c r="D25" s="1"/>
  <c r="I25"/>
  <c r="C25" i="38"/>
  <c r="D25" s="1"/>
  <c r="C25" i="39"/>
  <c r="D25" s="1"/>
  <c r="C26" i="18"/>
  <c r="D26"/>
  <c r="C26" i="22"/>
  <c r="D26"/>
  <c r="C26" i="36"/>
  <c r="D26" s="1"/>
  <c r="C26" i="37"/>
  <c r="D26" s="1"/>
  <c r="C26" i="38"/>
  <c r="D26" s="1"/>
  <c r="C26" i="39"/>
  <c r="D26"/>
  <c r="C27" i="18"/>
  <c r="D27"/>
  <c r="C27" i="22"/>
  <c r="D27"/>
  <c r="C27" i="36"/>
  <c r="D27" s="1"/>
  <c r="C27" i="37"/>
  <c r="D27"/>
  <c r="I27"/>
  <c r="C27" i="38"/>
  <c r="D27" s="1"/>
  <c r="C27" i="39"/>
  <c r="D27" s="1"/>
  <c r="I27"/>
  <c r="C28" i="18"/>
  <c r="D28" s="1"/>
  <c r="D28" i="22"/>
  <c r="C28" i="36"/>
  <c r="D28"/>
  <c r="C28" i="37"/>
  <c r="D28" s="1"/>
  <c r="C28" i="38"/>
  <c r="D28"/>
  <c r="C28" i="39"/>
  <c r="D28" s="1"/>
  <c r="C29" i="18"/>
  <c r="D29"/>
  <c r="D29" i="22"/>
  <c r="C29" i="36"/>
  <c r="D29" s="1"/>
  <c r="C29" i="37"/>
  <c r="D29" s="1"/>
  <c r="C29" i="38"/>
  <c r="D29" s="1"/>
  <c r="C29" i="39"/>
  <c r="D29" s="1"/>
  <c r="C30" i="18"/>
  <c r="D30" s="1"/>
  <c r="D30" i="22"/>
  <c r="C30" i="36"/>
  <c r="D30" s="1"/>
  <c r="C30" i="37"/>
  <c r="D30"/>
  <c r="C30" i="38"/>
  <c r="D30"/>
  <c r="C30" i="39"/>
  <c r="D30"/>
  <c r="C31" i="18"/>
  <c r="D31"/>
  <c r="D31" i="22"/>
  <c r="C31" i="36"/>
  <c r="D31"/>
  <c r="C31" i="37"/>
  <c r="D31" s="1"/>
  <c r="C31" i="38"/>
  <c r="D31"/>
  <c r="C31" i="39"/>
  <c r="D31"/>
  <c r="C32" i="18"/>
  <c r="D32"/>
  <c r="D32" i="22"/>
  <c r="C32" i="36"/>
  <c r="D32"/>
  <c r="C32" i="37"/>
  <c r="D32" s="1"/>
  <c r="C32" i="38"/>
  <c r="D32"/>
  <c r="C32" i="39"/>
  <c r="D32" s="1"/>
  <c r="C33" i="18"/>
  <c r="D33" s="1"/>
  <c r="D33" i="22"/>
  <c r="C33" i="36"/>
  <c r="D33"/>
  <c r="C33" i="37"/>
  <c r="D33" s="1"/>
  <c r="I33"/>
  <c r="C33" i="38"/>
  <c r="D33"/>
  <c r="C33" i="39"/>
  <c r="D33" s="1"/>
  <c r="C34" i="18"/>
  <c r="D34" s="1"/>
  <c r="C34" i="22"/>
  <c r="D34" s="1"/>
  <c r="C34" i="36"/>
  <c r="D34" s="1"/>
  <c r="C34" i="37"/>
  <c r="D34" s="1"/>
  <c r="C34" i="38"/>
  <c r="D34"/>
  <c r="C34" i="39"/>
  <c r="D34" s="1"/>
  <c r="C35" i="18"/>
  <c r="D35" s="1"/>
  <c r="C35" i="22"/>
  <c r="D35"/>
  <c r="C35" i="36"/>
  <c r="D35"/>
  <c r="C35" i="37"/>
  <c r="D35"/>
  <c r="C35" i="38"/>
  <c r="D35" s="1"/>
  <c r="C35" i="39"/>
  <c r="D35" s="1"/>
  <c r="C36" i="18"/>
  <c r="D36" s="1"/>
  <c r="C36" i="22"/>
  <c r="D36" s="1"/>
  <c r="C36" i="36"/>
  <c r="D36"/>
  <c r="C36" i="37"/>
  <c r="D36"/>
  <c r="C36" i="38"/>
  <c r="D36" s="1"/>
  <c r="C36" i="39"/>
  <c r="D36"/>
  <c r="C37" i="18"/>
  <c r="D37"/>
  <c r="C37" i="22"/>
  <c r="D37"/>
  <c r="C37" i="36"/>
  <c r="D37" s="1"/>
  <c r="C37" i="37"/>
  <c r="D37"/>
  <c r="C37" i="38"/>
  <c r="D37" s="1"/>
  <c r="C37" i="39"/>
  <c r="D37" s="1"/>
  <c r="C38" i="18"/>
  <c r="D38"/>
  <c r="C38" i="22"/>
  <c r="D38"/>
  <c r="C38" i="36"/>
  <c r="D38" s="1"/>
  <c r="C38" i="37"/>
  <c r="D38" s="1"/>
  <c r="C38" i="38"/>
  <c r="D38" s="1"/>
  <c r="C38" i="39"/>
  <c r="D38"/>
  <c r="C39" i="18"/>
  <c r="D39"/>
  <c r="C39" i="22"/>
  <c r="D39"/>
  <c r="C39" i="36"/>
  <c r="D39" s="1"/>
  <c r="C39" i="37"/>
  <c r="D39"/>
  <c r="C39" i="38"/>
  <c r="D39"/>
  <c r="C39" i="39"/>
  <c r="D39" s="1"/>
  <c r="C40" i="18"/>
  <c r="D40"/>
  <c r="C40" i="22"/>
  <c r="D40" s="1"/>
  <c r="C40" i="36"/>
  <c r="D40"/>
  <c r="C40" i="37"/>
  <c r="D40" s="1"/>
  <c r="C40" i="38"/>
  <c r="D40"/>
  <c r="C40" i="39"/>
  <c r="D40" s="1"/>
  <c r="C41" i="18"/>
  <c r="D41"/>
  <c r="D41" i="22"/>
  <c r="C41" i="36"/>
  <c r="D41" s="1"/>
  <c r="C41" i="37"/>
  <c r="D41" s="1"/>
  <c r="C41" i="38"/>
  <c r="D41" s="1"/>
  <c r="C41" i="39"/>
  <c r="D41" s="1"/>
  <c r="C42" i="18"/>
  <c r="D42" s="1"/>
  <c r="C42" i="22"/>
  <c r="D42" s="1"/>
  <c r="C42" i="36"/>
  <c r="D42" s="1"/>
  <c r="C42" i="37"/>
  <c r="D42"/>
  <c r="C42" i="38"/>
  <c r="D42"/>
  <c r="C42" i="39"/>
  <c r="D42"/>
  <c r="C19" i="18"/>
  <c r="D19" s="1"/>
  <c r="C19" i="22"/>
  <c r="D19"/>
  <c r="C19" i="36"/>
  <c r="D19"/>
  <c r="C19" i="37"/>
  <c r="D19" s="1"/>
  <c r="D43" s="1"/>
  <c r="C19" i="38"/>
  <c r="D19"/>
  <c r="C19" i="39"/>
  <c r="D19"/>
  <c r="F14" i="40"/>
  <c r="F15"/>
  <c r="G20" i="29"/>
  <c r="H20" s="1"/>
  <c r="G20" i="23"/>
  <c r="H20" s="1"/>
  <c r="I20" s="1"/>
  <c r="G20" i="31"/>
  <c r="H20" s="1"/>
  <c r="I20" s="1"/>
  <c r="G21" i="29"/>
  <c r="H21" s="1"/>
  <c r="G21" i="23"/>
  <c r="H21"/>
  <c r="G21" i="31"/>
  <c r="H21"/>
  <c r="G22" i="29"/>
  <c r="H22" s="1"/>
  <c r="G22" i="23"/>
  <c r="H22" s="1"/>
  <c r="I22" s="1"/>
  <c r="G22" i="31"/>
  <c r="H22" s="1"/>
  <c r="I22" s="1"/>
  <c r="G23" i="29"/>
  <c r="H23" s="1"/>
  <c r="G23" i="23"/>
  <c r="H23"/>
  <c r="G23" i="31"/>
  <c r="H23" s="1"/>
  <c r="I23" s="1"/>
  <c r="G24" i="29"/>
  <c r="H24" s="1"/>
  <c r="G24" i="23"/>
  <c r="H24" s="1"/>
  <c r="I24" s="1"/>
  <c r="G24" i="31"/>
  <c r="H24" s="1"/>
  <c r="I24" s="1"/>
  <c r="G25" i="29"/>
  <c r="H25" s="1"/>
  <c r="G25" i="23"/>
  <c r="H25"/>
  <c r="G25" i="31"/>
  <c r="H25"/>
  <c r="G26" i="29"/>
  <c r="H26" s="1"/>
  <c r="G26" i="23"/>
  <c r="H26" s="1"/>
  <c r="I26" s="1"/>
  <c r="G26" i="31"/>
  <c r="H26" s="1"/>
  <c r="I26" s="1"/>
  <c r="G27" i="29"/>
  <c r="H27" s="1"/>
  <c r="G27" i="23"/>
  <c r="H27"/>
  <c r="G27" i="31"/>
  <c r="H27" s="1"/>
  <c r="I27" s="1"/>
  <c r="G28" i="29"/>
  <c r="H28" s="1"/>
  <c r="G28" i="23"/>
  <c r="H28" s="1"/>
  <c r="I28" s="1"/>
  <c r="G28" i="31"/>
  <c r="H28" s="1"/>
  <c r="I28" s="1"/>
  <c r="G29" i="29"/>
  <c r="H29" s="1"/>
  <c r="G29" i="23"/>
  <c r="H29"/>
  <c r="G29" i="31"/>
  <c r="H29"/>
  <c r="G30" i="29"/>
  <c r="H30" s="1"/>
  <c r="G30" i="23"/>
  <c r="H30" s="1"/>
  <c r="I30" s="1"/>
  <c r="G30" i="31"/>
  <c r="H30"/>
  <c r="G31" i="29"/>
  <c r="H31"/>
  <c r="G31" i="23"/>
  <c r="H31"/>
  <c r="G31" i="31"/>
  <c r="H31" s="1"/>
  <c r="G32" i="29"/>
  <c r="H32"/>
  <c r="G32" i="23"/>
  <c r="H32"/>
  <c r="I32" s="1"/>
  <c r="G32" i="31"/>
  <c r="H32" s="1"/>
  <c r="G33" i="29"/>
  <c r="H33" s="1"/>
  <c r="G33" i="23"/>
  <c r="H33" s="1"/>
  <c r="I33" s="1"/>
  <c r="G33" i="31"/>
  <c r="H33" s="1"/>
  <c r="I33" s="1"/>
  <c r="G34" i="29"/>
  <c r="H34" s="1"/>
  <c r="G34" i="23"/>
  <c r="H34" s="1"/>
  <c r="I34" s="1"/>
  <c r="G34" i="31"/>
  <c r="H34" s="1"/>
  <c r="I34" s="1"/>
  <c r="G35" i="29"/>
  <c r="H35"/>
  <c r="G35" i="23"/>
  <c r="H35" s="1"/>
  <c r="G35" i="31"/>
  <c r="H35"/>
  <c r="G36" i="29"/>
  <c r="H36"/>
  <c r="G36" i="23"/>
  <c r="H36" s="1"/>
  <c r="G36" i="31"/>
  <c r="H36" s="1"/>
  <c r="I36" s="1"/>
  <c r="G37" i="29"/>
  <c r="H37"/>
  <c r="G37" i="23"/>
  <c r="H37" s="1"/>
  <c r="G37" i="31"/>
  <c r="H37"/>
  <c r="G38" i="29"/>
  <c r="H38"/>
  <c r="G38" i="23"/>
  <c r="H38" s="1"/>
  <c r="G38" i="31"/>
  <c r="H38" s="1"/>
  <c r="I38" s="1"/>
  <c r="G39" i="29"/>
  <c r="H39"/>
  <c r="G39" i="23"/>
  <c r="H39" s="1"/>
  <c r="G39" i="31"/>
  <c r="H39"/>
  <c r="G40" i="29"/>
  <c r="H40"/>
  <c r="G40" i="23"/>
  <c r="H40" s="1"/>
  <c r="G40" i="31"/>
  <c r="H40" s="1"/>
  <c r="I40" s="1"/>
  <c r="G41" i="29"/>
  <c r="H41"/>
  <c r="G41" i="23"/>
  <c r="H41" s="1"/>
  <c r="G41" i="31"/>
  <c r="H41"/>
  <c r="G42" i="29"/>
  <c r="H42"/>
  <c r="G42" i="23"/>
  <c r="H42" s="1"/>
  <c r="G42" i="31"/>
  <c r="H42" s="1"/>
  <c r="I42" s="1"/>
  <c r="G19" i="29"/>
  <c r="H19" s="1"/>
  <c r="G19" i="23"/>
  <c r="H19" s="1"/>
  <c r="G19" i="31"/>
  <c r="H19" s="1"/>
  <c r="C20" i="29"/>
  <c r="D20" s="1"/>
  <c r="C20" i="23"/>
  <c r="D20" s="1"/>
  <c r="C20" i="31"/>
  <c r="D20" s="1"/>
  <c r="C21" i="29"/>
  <c r="D21" s="1"/>
  <c r="C21" i="23"/>
  <c r="D21"/>
  <c r="C21" i="31"/>
  <c r="D21"/>
  <c r="C22" i="29"/>
  <c r="D22" s="1"/>
  <c r="C22" i="23"/>
  <c r="D22" s="1"/>
  <c r="C22" i="31"/>
  <c r="D22"/>
  <c r="C23" i="29"/>
  <c r="D23" s="1"/>
  <c r="C23" i="23"/>
  <c r="D23"/>
  <c r="C23" i="31"/>
  <c r="D23" s="1"/>
  <c r="C24" i="29"/>
  <c r="D24" s="1"/>
  <c r="C24" i="23"/>
  <c r="D24" s="1"/>
  <c r="C24" i="31"/>
  <c r="D24" s="1"/>
  <c r="C25" i="29"/>
  <c r="D25" s="1"/>
  <c r="C25" i="23"/>
  <c r="D25"/>
  <c r="C25" i="31"/>
  <c r="D25"/>
  <c r="C26" i="29"/>
  <c r="D26" s="1"/>
  <c r="C26" i="23"/>
  <c r="D26" s="1"/>
  <c r="C26" i="31"/>
  <c r="D26"/>
  <c r="C27" i="29"/>
  <c r="D27" s="1"/>
  <c r="C27" i="23"/>
  <c r="D27"/>
  <c r="C27" i="31"/>
  <c r="D27" s="1"/>
  <c r="C28" i="29"/>
  <c r="D28" s="1"/>
  <c r="C28" i="23"/>
  <c r="D28" s="1"/>
  <c r="C28" i="31"/>
  <c r="D28" s="1"/>
  <c r="C29" i="29"/>
  <c r="D29" s="1"/>
  <c r="C29" i="23"/>
  <c r="D29"/>
  <c r="C29" i="31"/>
  <c r="D29"/>
  <c r="C30" i="29"/>
  <c r="D30" s="1"/>
  <c r="C30" i="23"/>
  <c r="D30" s="1"/>
  <c r="C30" i="31"/>
  <c r="D30"/>
  <c r="C31" i="29"/>
  <c r="D31" s="1"/>
  <c r="C31" i="23"/>
  <c r="D31"/>
  <c r="C31" i="31"/>
  <c r="D31" s="1"/>
  <c r="C32" i="29"/>
  <c r="D32" s="1"/>
  <c r="C32" i="23"/>
  <c r="D32" s="1"/>
  <c r="C32" i="31"/>
  <c r="D32" s="1"/>
  <c r="C33" i="29"/>
  <c r="D33" s="1"/>
  <c r="C33" i="23"/>
  <c r="D33"/>
  <c r="C33" i="31"/>
  <c r="D33"/>
  <c r="C34" i="29"/>
  <c r="D34" s="1"/>
  <c r="C34" i="23"/>
  <c r="D34" s="1"/>
  <c r="C34" i="31"/>
  <c r="D34"/>
  <c r="C35" i="29"/>
  <c r="D35"/>
  <c r="C35" i="23"/>
  <c r="D35"/>
  <c r="C35" i="31"/>
  <c r="D35" s="1"/>
  <c r="B32" i="35" s="1"/>
  <c r="C36" i="29"/>
  <c r="D36"/>
  <c r="C36" i="23"/>
  <c r="D36"/>
  <c r="C36" i="31"/>
  <c r="D36" s="1"/>
  <c r="B33" i="35" s="1"/>
  <c r="C37" i="29"/>
  <c r="D37"/>
  <c r="C37" i="23"/>
  <c r="D37"/>
  <c r="C37" i="31"/>
  <c r="D37" s="1"/>
  <c r="B34" i="35" s="1"/>
  <c r="C38" i="29"/>
  <c r="D38"/>
  <c r="C38" i="23"/>
  <c r="D38" s="1"/>
  <c r="C38" i="31"/>
  <c r="D38"/>
  <c r="C39" i="29"/>
  <c r="D39"/>
  <c r="C39" i="23"/>
  <c r="D39" s="1"/>
  <c r="C39" i="31"/>
  <c r="D39" s="1"/>
  <c r="C40" i="29"/>
  <c r="D40"/>
  <c r="C40" i="23"/>
  <c r="D40" s="1"/>
  <c r="C40" i="31"/>
  <c r="D40"/>
  <c r="C41" i="29"/>
  <c r="D41"/>
  <c r="C41" i="23"/>
  <c r="D41" s="1"/>
  <c r="C41" i="31"/>
  <c r="D41" s="1"/>
  <c r="I41"/>
  <c r="C42" i="29"/>
  <c r="D42" s="1"/>
  <c r="C42" i="23"/>
  <c r="D42" s="1"/>
  <c r="C42" i="31"/>
  <c r="D42"/>
  <c r="C19" i="29"/>
  <c r="D19" s="1"/>
  <c r="C19" i="23"/>
  <c r="D19"/>
  <c r="C19" i="31"/>
  <c r="D19" s="1"/>
  <c r="D43" s="1"/>
  <c r="F14" i="35"/>
  <c r="F15"/>
  <c r="G20" i="21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19"/>
  <c r="H19" s="1"/>
  <c r="C40"/>
  <c r="D40" s="1"/>
  <c r="C41"/>
  <c r="D41" s="1"/>
  <c r="C42"/>
  <c r="D42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19"/>
  <c r="D19" s="1"/>
  <c r="F14" i="34"/>
  <c r="F15"/>
  <c r="G20" i="19"/>
  <c r="H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G31"/>
  <c r="H31" s="1"/>
  <c r="I31" s="1"/>
  <c r="G32"/>
  <c r="H32" s="1"/>
  <c r="I32" s="1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19"/>
  <c r="H19"/>
  <c r="C20"/>
  <c r="D20" s="1"/>
  <c r="C21"/>
  <c r="D21" s="1"/>
  <c r="C22"/>
  <c r="D22" s="1"/>
  <c r="C23"/>
  <c r="D23" s="1"/>
  <c r="C24"/>
  <c r="D24" s="1"/>
  <c r="C25"/>
  <c r="D25" s="1"/>
  <c r="C26"/>
  <c r="D26" s="1"/>
  <c r="B23" i="33" s="1"/>
  <c r="C27" i="19"/>
  <c r="D27" s="1"/>
  <c r="B24" i="33" s="1"/>
  <c r="C28" i="19"/>
  <c r="D28" s="1"/>
  <c r="C29"/>
  <c r="D29" s="1"/>
  <c r="B26" i="33" s="1"/>
  <c r="C30" i="19"/>
  <c r="D30" s="1"/>
  <c r="C31"/>
  <c r="D31" s="1"/>
  <c r="B28" i="33" s="1"/>
  <c r="C32" i="19"/>
  <c r="D32" s="1"/>
  <c r="B29" i="33" s="1"/>
  <c r="C33" i="19"/>
  <c r="D33" s="1"/>
  <c r="C34"/>
  <c r="D34" s="1"/>
  <c r="C35"/>
  <c r="D35" s="1"/>
  <c r="C36"/>
  <c r="D36" s="1"/>
  <c r="C37"/>
  <c r="D37" s="1"/>
  <c r="B34" i="33" s="1"/>
  <c r="C38" i="19"/>
  <c r="D38" s="1"/>
  <c r="B35" i="33" s="1"/>
  <c r="C39" i="19"/>
  <c r="D39" s="1"/>
  <c r="B36" i="33" s="1"/>
  <c r="C40" i="19"/>
  <c r="D40" s="1"/>
  <c r="C41"/>
  <c r="D41" s="1"/>
  <c r="B38" i="33" s="1"/>
  <c r="C42" i="19"/>
  <c r="D42" s="1"/>
  <c r="C19"/>
  <c r="D19" s="1"/>
  <c r="D43" s="1"/>
  <c r="F14" i="33"/>
  <c r="F15"/>
  <c r="C19" i="30"/>
  <c r="D19" s="1"/>
  <c r="G19"/>
  <c r="H19" s="1"/>
  <c r="C20"/>
  <c r="D20" s="1"/>
  <c r="G20"/>
  <c r="H20"/>
  <c r="C21"/>
  <c r="D21" s="1"/>
  <c r="G21"/>
  <c r="H21" s="1"/>
  <c r="I21" s="1"/>
  <c r="C22"/>
  <c r="D22" s="1"/>
  <c r="G22"/>
  <c r="H22"/>
  <c r="C23"/>
  <c r="D23" s="1"/>
  <c r="G23"/>
  <c r="H23" s="1"/>
  <c r="I23" s="1"/>
  <c r="C24"/>
  <c r="D24" s="1"/>
  <c r="G24"/>
  <c r="H24"/>
  <c r="C25"/>
  <c r="D25" s="1"/>
  <c r="G25"/>
  <c r="H25" s="1"/>
  <c r="I25" s="1"/>
  <c r="C26"/>
  <c r="D26" s="1"/>
  <c r="G26"/>
  <c r="H26"/>
  <c r="C27"/>
  <c r="D27" s="1"/>
  <c r="G27"/>
  <c r="H27" s="1"/>
  <c r="I27" s="1"/>
  <c r="C28"/>
  <c r="D28" s="1"/>
  <c r="G28"/>
  <c r="H28"/>
  <c r="C29"/>
  <c r="D29" s="1"/>
  <c r="G29"/>
  <c r="H29" s="1"/>
  <c r="I29" s="1"/>
  <c r="C30"/>
  <c r="D30" s="1"/>
  <c r="G30"/>
  <c r="H30"/>
  <c r="C31"/>
  <c r="D31" s="1"/>
  <c r="G31"/>
  <c r="H31" s="1"/>
  <c r="I31" s="1"/>
  <c r="C32"/>
  <c r="D32" s="1"/>
  <c r="G32"/>
  <c r="H32"/>
  <c r="C33"/>
  <c r="D33" s="1"/>
  <c r="G33"/>
  <c r="H33" s="1"/>
  <c r="I33" s="1"/>
  <c r="C34"/>
  <c r="D34" s="1"/>
  <c r="G34"/>
  <c r="H34"/>
  <c r="C35"/>
  <c r="D35" s="1"/>
  <c r="G35"/>
  <c r="H35" s="1"/>
  <c r="I35" s="1"/>
  <c r="C36"/>
  <c r="D36" s="1"/>
  <c r="G36"/>
  <c r="H36"/>
  <c r="C37"/>
  <c r="D37" s="1"/>
  <c r="G37"/>
  <c r="H37" s="1"/>
  <c r="I37" s="1"/>
  <c r="C38"/>
  <c r="D38" s="1"/>
  <c r="G38"/>
  <c r="H38"/>
  <c r="C39"/>
  <c r="D39" s="1"/>
  <c r="G39"/>
  <c r="H39" s="1"/>
  <c r="I39" s="1"/>
  <c r="C40"/>
  <c r="D40" s="1"/>
  <c r="G40"/>
  <c r="H40"/>
  <c r="C41"/>
  <c r="D41" s="1"/>
  <c r="G41"/>
  <c r="H41" s="1"/>
  <c r="I41" s="1"/>
  <c r="C42"/>
  <c r="D42" s="1"/>
  <c r="G42"/>
  <c r="H42"/>
  <c r="G19" i="14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C42"/>
  <c r="D42" s="1"/>
  <c r="F15" i="27"/>
  <c r="F14"/>
  <c r="C35" i="5"/>
  <c r="D35" s="1"/>
  <c r="C35" i="13"/>
  <c r="D35" s="1"/>
  <c r="C35" i="14"/>
  <c r="D35" s="1"/>
  <c r="C35" i="15"/>
  <c r="D35" s="1"/>
  <c r="C35" i="16"/>
  <c r="D35" s="1"/>
  <c r="C35" i="17"/>
  <c r="D35" s="1"/>
  <c r="C36" i="5"/>
  <c r="D36" s="1"/>
  <c r="C36" i="13"/>
  <c r="D36"/>
  <c r="C36" i="14"/>
  <c r="D36"/>
  <c r="C36" i="15"/>
  <c r="D36"/>
  <c r="C36" i="16"/>
  <c r="D36"/>
  <c r="C36" i="17"/>
  <c r="D36"/>
  <c r="C37" i="5"/>
  <c r="D37" s="1"/>
  <c r="C37" i="13"/>
  <c r="D37" s="1"/>
  <c r="C37" i="14"/>
  <c r="D37"/>
  <c r="C37" i="15"/>
  <c r="D37" s="1"/>
  <c r="C37" i="16"/>
  <c r="D37" s="1"/>
  <c r="C37" i="17"/>
  <c r="D37" s="1"/>
  <c r="C38" i="5"/>
  <c r="D38" s="1"/>
  <c r="C38" i="13"/>
  <c r="D38"/>
  <c r="C38" i="14"/>
  <c r="D38" s="1"/>
  <c r="C38" i="15"/>
  <c r="D38" s="1"/>
  <c r="C38" i="16"/>
  <c r="D38"/>
  <c r="C38" i="17"/>
  <c r="D38" s="1"/>
  <c r="B35" i="7" s="1"/>
  <c r="C32" i="5"/>
  <c r="D32" s="1"/>
  <c r="C32" i="13"/>
  <c r="D32" s="1"/>
  <c r="C32" i="14"/>
  <c r="D32" s="1"/>
  <c r="C32" i="15"/>
  <c r="D32" s="1"/>
  <c r="C32" i="16"/>
  <c r="D32" s="1"/>
  <c r="C32" i="17"/>
  <c r="D32"/>
  <c r="C31" i="5"/>
  <c r="D31" s="1"/>
  <c r="C31" i="13"/>
  <c r="D31"/>
  <c r="C31" i="14"/>
  <c r="D31"/>
  <c r="C31" i="15"/>
  <c r="D31" s="1"/>
  <c r="C31" i="16"/>
  <c r="D31" s="1"/>
  <c r="C31" i="17"/>
  <c r="D31" s="1"/>
  <c r="C29" i="5"/>
  <c r="D29" s="1"/>
  <c r="C29" i="13"/>
  <c r="D29" s="1"/>
  <c r="C29" i="14"/>
  <c r="D29"/>
  <c r="C29" i="15"/>
  <c r="D29" s="1"/>
  <c r="C29" i="16"/>
  <c r="D29" s="1"/>
  <c r="C29" i="17"/>
  <c r="D29" s="1"/>
  <c r="C30" i="5"/>
  <c r="D30" s="1"/>
  <c r="C30" i="13"/>
  <c r="D30" s="1"/>
  <c r="C30" i="14"/>
  <c r="D30" s="1"/>
  <c r="C30" i="15"/>
  <c r="D30"/>
  <c r="C30" i="16"/>
  <c r="D30" s="1"/>
  <c r="C30" i="17"/>
  <c r="D30" s="1"/>
  <c r="C28" i="5"/>
  <c r="D28" s="1"/>
  <c r="C28" i="13"/>
  <c r="D28" s="1"/>
  <c r="C28" i="14"/>
  <c r="D28" s="1"/>
  <c r="C28" i="15"/>
  <c r="D28" s="1"/>
  <c r="C28" i="16"/>
  <c r="D28" s="1"/>
  <c r="C28" i="17"/>
  <c r="D28"/>
  <c r="C22" i="5"/>
  <c r="D22" s="1"/>
  <c r="C22" i="13"/>
  <c r="D22"/>
  <c r="C22" i="14"/>
  <c r="D22" s="1"/>
  <c r="C22" i="15"/>
  <c r="D22" s="1"/>
  <c r="C22" i="16"/>
  <c r="D22"/>
  <c r="C22" i="17"/>
  <c r="D22" s="1"/>
  <c r="B19" i="7" s="1"/>
  <c r="C21" i="5"/>
  <c r="D21" s="1"/>
  <c r="C21" i="13"/>
  <c r="D21" s="1"/>
  <c r="C21" i="14"/>
  <c r="D21" s="1"/>
  <c r="C21" i="15"/>
  <c r="D21"/>
  <c r="C21" i="16"/>
  <c r="D21" s="1"/>
  <c r="C21" i="17"/>
  <c r="D21" s="1"/>
  <c r="C20" i="5"/>
  <c r="D20" s="1"/>
  <c r="C20" i="13"/>
  <c r="D20"/>
  <c r="C20" i="14"/>
  <c r="D20" s="1"/>
  <c r="C20" i="15"/>
  <c r="D20"/>
  <c r="C20" i="16"/>
  <c r="D20" s="1"/>
  <c r="C20" i="17"/>
  <c r="D20"/>
  <c r="C27" i="5"/>
  <c r="D27" s="1"/>
  <c r="C27" i="13"/>
  <c r="D27" s="1"/>
  <c r="C27" i="14"/>
  <c r="D27" s="1"/>
  <c r="C27" i="15"/>
  <c r="D27" s="1"/>
  <c r="C27" i="16"/>
  <c r="D27" s="1"/>
  <c r="C27" i="17"/>
  <c r="D27" s="1"/>
  <c r="C26" i="5"/>
  <c r="D26" s="1"/>
  <c r="C26" i="13"/>
  <c r="D26"/>
  <c r="C26" i="14"/>
  <c r="D26"/>
  <c r="C26" i="15"/>
  <c r="D26"/>
  <c r="C26" i="16"/>
  <c r="D26"/>
  <c r="C26" i="17"/>
  <c r="D26"/>
  <c r="C25" i="5"/>
  <c r="D25" s="1"/>
  <c r="C25" i="13"/>
  <c r="D25" s="1"/>
  <c r="C25" i="14"/>
  <c r="D25" s="1"/>
  <c r="C25" i="15"/>
  <c r="D25" s="1"/>
  <c r="C25" i="16"/>
  <c r="D25"/>
  <c r="C25" i="17"/>
  <c r="D25"/>
  <c r="C19" i="5"/>
  <c r="D19" s="1"/>
  <c r="C19" i="13"/>
  <c r="D19"/>
  <c r="C19" i="14"/>
  <c r="D19" s="1"/>
  <c r="C19" i="15"/>
  <c r="D19" s="1"/>
  <c r="C19" i="16"/>
  <c r="D19" s="1"/>
  <c r="C19" i="17"/>
  <c r="D19"/>
  <c r="C24" i="5"/>
  <c r="D24" s="1"/>
  <c r="C24" i="13"/>
  <c r="D24" s="1"/>
  <c r="C24" i="14"/>
  <c r="D24" s="1"/>
  <c r="C24" i="15"/>
  <c r="D24"/>
  <c r="C24" i="16"/>
  <c r="D24"/>
  <c r="C24" i="17"/>
  <c r="D24" s="1"/>
  <c r="B21" i="7" s="1"/>
  <c r="C23" i="5"/>
  <c r="D23" s="1"/>
  <c r="C23" i="13"/>
  <c r="D23"/>
  <c r="C23" i="14"/>
  <c r="D23"/>
  <c r="C23" i="15"/>
  <c r="D23" s="1"/>
  <c r="C23" i="16"/>
  <c r="D23"/>
  <c r="C23" i="17"/>
  <c r="D23" s="1"/>
  <c r="B20" i="7" s="1"/>
  <c r="C34" i="5"/>
  <c r="D34" s="1"/>
  <c r="C34" i="13"/>
  <c r="D34" s="1"/>
  <c r="C34" i="14"/>
  <c r="D34" s="1"/>
  <c r="C34" i="15"/>
  <c r="D34"/>
  <c r="C34" i="16"/>
  <c r="D34" s="1"/>
  <c r="C34" i="17"/>
  <c r="D34" s="1"/>
  <c r="C33" i="5"/>
  <c r="D33" s="1"/>
  <c r="C33" i="13"/>
  <c r="D33"/>
  <c r="C33" i="14"/>
  <c r="D33" s="1"/>
  <c r="C33" i="15"/>
  <c r="D33"/>
  <c r="C33" i="16"/>
  <c r="D33" s="1"/>
  <c r="C33" i="17"/>
  <c r="D33"/>
  <c r="C42" i="5"/>
  <c r="D42" s="1"/>
  <c r="C42" i="13"/>
  <c r="D42" s="1"/>
  <c r="C42" i="15"/>
  <c r="D42"/>
  <c r="C42" i="16"/>
  <c r="D42" s="1"/>
  <c r="C42" i="17"/>
  <c r="D42" s="1"/>
  <c r="C40" i="5"/>
  <c r="D40" s="1"/>
  <c r="C40" i="13"/>
  <c r="D40"/>
  <c r="C40" i="14"/>
  <c r="D40" s="1"/>
  <c r="C40" i="15"/>
  <c r="D40" s="1"/>
  <c r="C40" i="16"/>
  <c r="D40"/>
  <c r="C40" i="17"/>
  <c r="D40"/>
  <c r="C39" i="5"/>
  <c r="D39" s="1"/>
  <c r="C39" i="13"/>
  <c r="D39" s="1"/>
  <c r="C39" i="14"/>
  <c r="D39" s="1"/>
  <c r="C39" i="15"/>
  <c r="D39" s="1"/>
  <c r="C39" i="16"/>
  <c r="D39"/>
  <c r="C39" i="17"/>
  <c r="D39"/>
  <c r="C41" i="5"/>
  <c r="D41" s="1"/>
  <c r="C41" i="13"/>
  <c r="D41"/>
  <c r="C41" i="14"/>
  <c r="D41"/>
  <c r="C41" i="15"/>
  <c r="D41" s="1"/>
  <c r="C41" i="16"/>
  <c r="D41"/>
  <c r="C41" i="17"/>
  <c r="D41" s="1"/>
  <c r="B38" i="7" s="1"/>
  <c r="G35" i="5"/>
  <c r="H35" s="1"/>
  <c r="G35" i="13"/>
  <c r="H35" s="1"/>
  <c r="I35" s="1"/>
  <c r="G35" i="15"/>
  <c r="H35" s="1"/>
  <c r="I35" s="1"/>
  <c r="G35" i="16"/>
  <c r="H35" s="1"/>
  <c r="G35" i="17"/>
  <c r="H35" s="1"/>
  <c r="I35" s="1"/>
  <c r="G36" i="5"/>
  <c r="H36" s="1"/>
  <c r="G36" i="13"/>
  <c r="H36"/>
  <c r="G36" i="15"/>
  <c r="H36"/>
  <c r="G36" i="16"/>
  <c r="H36"/>
  <c r="G36" i="17"/>
  <c r="H36"/>
  <c r="G37" i="5"/>
  <c r="H37" s="1"/>
  <c r="G37" i="13"/>
  <c r="H37" s="1"/>
  <c r="I37" s="1"/>
  <c r="G37" i="15"/>
  <c r="H37" s="1"/>
  <c r="I37" s="1"/>
  <c r="G37" i="16"/>
  <c r="H37" s="1"/>
  <c r="G37" i="17"/>
  <c r="H37" s="1"/>
  <c r="I37" s="1"/>
  <c r="G38" i="5"/>
  <c r="H38" s="1"/>
  <c r="G38" i="13"/>
  <c r="H38"/>
  <c r="G38" i="15"/>
  <c r="H38" s="1"/>
  <c r="I38" s="1"/>
  <c r="G38" i="16"/>
  <c r="H38"/>
  <c r="G38" i="17"/>
  <c r="H38" s="1"/>
  <c r="G32" i="5"/>
  <c r="H32" s="1"/>
  <c r="G32" i="13"/>
  <c r="H32" s="1"/>
  <c r="I32" s="1"/>
  <c r="G32" i="15"/>
  <c r="H32" s="1"/>
  <c r="I32" s="1"/>
  <c r="G32" i="16"/>
  <c r="H32" s="1"/>
  <c r="G32" i="17"/>
  <c r="H32" s="1"/>
  <c r="I32" s="1"/>
  <c r="G31" i="5"/>
  <c r="H31"/>
  <c r="G31" i="13"/>
  <c r="H31"/>
  <c r="G31" i="15"/>
  <c r="H31"/>
  <c r="G31" i="16"/>
  <c r="H31" s="1"/>
  <c r="G31" i="17"/>
  <c r="H31"/>
  <c r="G29" i="5"/>
  <c r="H29"/>
  <c r="G29" i="13"/>
  <c r="H29"/>
  <c r="G29" i="15"/>
  <c r="H29"/>
  <c r="G29" i="16"/>
  <c r="H29" s="1"/>
  <c r="G29" i="17"/>
  <c r="H29" s="1"/>
  <c r="I29" s="1"/>
  <c r="G30" i="5"/>
  <c r="H30" s="1"/>
  <c r="G30" i="13"/>
  <c r="H30" s="1"/>
  <c r="I30" s="1"/>
  <c r="G30" i="15"/>
  <c r="H30" s="1"/>
  <c r="I30" s="1"/>
  <c r="G30" i="16"/>
  <c r="H30"/>
  <c r="G30" i="17"/>
  <c r="H30"/>
  <c r="G28" i="5"/>
  <c r="H28" s="1"/>
  <c r="G28" i="13"/>
  <c r="H28"/>
  <c r="G28" i="15"/>
  <c r="H28" s="1"/>
  <c r="I28" s="1"/>
  <c r="G28" i="16"/>
  <c r="H28"/>
  <c r="G28" i="17"/>
  <c r="H28"/>
  <c r="G22" i="5"/>
  <c r="H22" s="1"/>
  <c r="G22" i="13"/>
  <c r="H22" s="1"/>
  <c r="I22" s="1"/>
  <c r="G22" i="15"/>
  <c r="H22" s="1"/>
  <c r="I22" s="1"/>
  <c r="G22" i="16"/>
  <c r="H22" s="1"/>
  <c r="G22" i="17"/>
  <c r="H22" s="1"/>
  <c r="I22" s="1"/>
  <c r="G21" i="5"/>
  <c r="H21"/>
  <c r="G21" i="13"/>
  <c r="H21"/>
  <c r="G21" i="15"/>
  <c r="H21" s="1"/>
  <c r="I21" s="1"/>
  <c r="G21" i="16"/>
  <c r="H21"/>
  <c r="G21" i="17"/>
  <c r="H21" s="1"/>
  <c r="I21" s="1"/>
  <c r="G20" i="5"/>
  <c r="H20" s="1"/>
  <c r="G20" i="13"/>
  <c r="H20" s="1"/>
  <c r="I20" s="1"/>
  <c r="G20" i="15"/>
  <c r="H20" s="1"/>
  <c r="G20" i="16"/>
  <c r="H20"/>
  <c r="G20" i="17"/>
  <c r="H20" s="1"/>
  <c r="I20" s="1"/>
  <c r="G27" i="5"/>
  <c r="H27" s="1"/>
  <c r="G27" i="13"/>
  <c r="H27"/>
  <c r="G27" i="15"/>
  <c r="H27"/>
  <c r="G27" i="16"/>
  <c r="H27"/>
  <c r="G27" i="17"/>
  <c r="H27" s="1"/>
  <c r="G26" i="5"/>
  <c r="H26" s="1"/>
  <c r="G26" i="13"/>
  <c r="H26" s="1"/>
  <c r="I26" s="1"/>
  <c r="G26" i="15"/>
  <c r="H26"/>
  <c r="G26" i="16"/>
  <c r="H26" s="1"/>
  <c r="G26" i="17"/>
  <c r="H26" s="1"/>
  <c r="I26" s="1"/>
  <c r="G25" i="5"/>
  <c r="H25" s="1"/>
  <c r="G25" i="13"/>
  <c r="H25"/>
  <c r="G25" i="15"/>
  <c r="H25"/>
  <c r="G25" i="16"/>
  <c r="H25" s="1"/>
  <c r="G25" i="17"/>
  <c r="H25" s="1"/>
  <c r="I25" s="1"/>
  <c r="G19" i="5"/>
  <c r="H19" s="1"/>
  <c r="G19" i="13"/>
  <c r="H19" s="1"/>
  <c r="G19" i="15"/>
  <c r="H19"/>
  <c r="G19" i="16"/>
  <c r="H19" s="1"/>
  <c r="G19" i="17"/>
  <c r="H19" s="1"/>
  <c r="G24" i="5"/>
  <c r="H24" s="1"/>
  <c r="G24" i="13"/>
  <c r="H24"/>
  <c r="G24" i="15"/>
  <c r="H24" s="1"/>
  <c r="I24" s="1"/>
  <c r="G24" i="16"/>
  <c r="H24" s="1"/>
  <c r="G24" i="17"/>
  <c r="H24" s="1"/>
  <c r="I24" s="1"/>
  <c r="G23" i="5"/>
  <c r="H23" s="1"/>
  <c r="G23" i="13"/>
  <c r="H23" s="1"/>
  <c r="I23" s="1"/>
  <c r="G23" i="15"/>
  <c r="H23" s="1"/>
  <c r="I23" s="1"/>
  <c r="G23" i="16"/>
  <c r="H23"/>
  <c r="G23" i="17"/>
  <c r="H23" s="1"/>
  <c r="G34" i="5"/>
  <c r="H34"/>
  <c r="G34" i="13"/>
  <c r="H34"/>
  <c r="G34" i="15"/>
  <c r="H34"/>
  <c r="G34" i="16"/>
  <c r="H34" s="1"/>
  <c r="G34" i="17"/>
  <c r="H34" s="1"/>
  <c r="I34" s="1"/>
  <c r="G33" i="5"/>
  <c r="H33"/>
  <c r="G33" i="13"/>
  <c r="H33"/>
  <c r="G33" i="15"/>
  <c r="H33"/>
  <c r="G33" i="16"/>
  <c r="H33" s="1"/>
  <c r="G33" i="17"/>
  <c r="H33"/>
  <c r="G42" i="5"/>
  <c r="H42"/>
  <c r="G42" i="13"/>
  <c r="H42"/>
  <c r="G42" i="15"/>
  <c r="H42"/>
  <c r="G42" i="16"/>
  <c r="H42" s="1"/>
  <c r="G42" i="17"/>
  <c r="H42" s="1"/>
  <c r="I42" s="1"/>
  <c r="G40" i="5"/>
  <c r="H40"/>
  <c r="G40" i="13"/>
  <c r="H40"/>
  <c r="G40" i="15"/>
  <c r="H40" s="1"/>
  <c r="I40" s="1"/>
  <c r="G40" i="16"/>
  <c r="H40"/>
  <c r="G40" i="17"/>
  <c r="H40"/>
  <c r="G39" i="5"/>
  <c r="H39"/>
  <c r="G39" i="13"/>
  <c r="H39"/>
  <c r="G39" i="15"/>
  <c r="H39" s="1"/>
  <c r="I39" s="1"/>
  <c r="G39" i="16"/>
  <c r="H39" s="1"/>
  <c r="G39" i="17"/>
  <c r="H39"/>
  <c r="G41" i="5"/>
  <c r="H41"/>
  <c r="G41" i="13"/>
  <c r="H41" s="1"/>
  <c r="G41" i="15"/>
  <c r="H41"/>
  <c r="G41" i="16"/>
  <c r="H41"/>
  <c r="G41" i="17"/>
  <c r="H41" s="1"/>
  <c r="F15" i="25"/>
  <c r="F14"/>
  <c r="F15" i="26"/>
  <c r="F14"/>
  <c r="F15" i="1"/>
  <c r="F14"/>
  <c r="F15" i="6"/>
  <c r="F14"/>
  <c r="F15" i="24"/>
  <c r="F14"/>
  <c r="F15" i="7"/>
  <c r="F14"/>
  <c r="B33"/>
  <c r="I21" i="37"/>
  <c r="I29" i="23"/>
  <c r="I30" i="31"/>
  <c r="I27" i="23"/>
  <c r="I36" i="17"/>
  <c r="I23" i="16"/>
  <c r="I38" i="39"/>
  <c r="I29"/>
  <c r="I24"/>
  <c r="I29" i="37"/>
  <c r="D30" i="1"/>
  <c r="I30" i="16"/>
  <c r="I31" i="23"/>
  <c r="I21"/>
  <c r="D31" i="1"/>
  <c r="I31" i="5"/>
  <c r="D36" i="1"/>
  <c r="I29" i="5"/>
  <c r="I21"/>
  <c r="I41"/>
  <c r="I42"/>
  <c r="I33"/>
  <c r="I39"/>
  <c r="I40"/>
  <c r="I34"/>
  <c r="I25" i="23"/>
  <c r="I23"/>
  <c r="I32" i="29"/>
  <c r="I41"/>
  <c r="I31"/>
  <c r="I42"/>
  <c r="I39"/>
  <c r="I37"/>
  <c r="I35"/>
  <c r="I40"/>
  <c r="I38"/>
  <c r="I36"/>
  <c r="I42" i="30"/>
  <c r="I40"/>
  <c r="I38"/>
  <c r="I34"/>
  <c r="I32"/>
  <c r="I30"/>
  <c r="I28"/>
  <c r="I26"/>
  <c r="I24"/>
  <c r="I22"/>
  <c r="I20"/>
  <c r="I36"/>
  <c r="I19" i="19"/>
  <c r="I34"/>
  <c r="I42"/>
  <c r="I33"/>
  <c r="I40"/>
  <c r="I38"/>
  <c r="I36"/>
  <c r="I41"/>
  <c r="I39"/>
  <c r="I37"/>
  <c r="I35"/>
  <c r="I30" i="17"/>
  <c r="D27" i="7"/>
  <c r="I33" i="17"/>
  <c r="I31"/>
  <c r="D37" i="7"/>
  <c r="D25"/>
  <c r="I39" i="17"/>
  <c r="I40"/>
  <c r="I28"/>
  <c r="B23" i="7"/>
  <c r="I41" i="16"/>
  <c r="I36"/>
  <c r="D33" i="7"/>
  <c r="I40" i="16"/>
  <c r="B37" i="7"/>
  <c r="F37" s="1"/>
  <c r="I27" i="16"/>
  <c r="I21"/>
  <c r="I38"/>
  <c r="B36" i="7"/>
  <c r="B22"/>
  <c r="I20" i="16"/>
  <c r="I28"/>
  <c r="I42" i="15"/>
  <c r="I36"/>
  <c r="I33"/>
  <c r="I27"/>
  <c r="I29"/>
  <c r="I31"/>
  <c r="I19"/>
  <c r="I26"/>
  <c r="B23" i="24"/>
  <c r="I41" i="15"/>
  <c r="I34"/>
  <c r="I25"/>
  <c r="B23" i="6"/>
  <c r="B33"/>
  <c r="B33" i="24"/>
  <c r="I35" i="39"/>
  <c r="I42" i="38"/>
  <c r="I32"/>
  <c r="I30"/>
  <c r="I40"/>
  <c r="I38" i="37"/>
  <c r="I35"/>
  <c r="I19" i="36"/>
  <c r="I41"/>
  <c r="I31"/>
  <c r="I27" i="22"/>
  <c r="I19" i="18"/>
  <c r="I41"/>
  <c r="D38" i="33"/>
  <c r="I35" i="18"/>
  <c r="D32" i="33"/>
  <c r="I33" i="18"/>
  <c r="I40"/>
  <c r="D37" i="33"/>
  <c r="I32" i="18"/>
  <c r="I30"/>
  <c r="I28"/>
  <c r="I24"/>
  <c r="I25"/>
  <c r="D28" i="1"/>
  <c r="D37"/>
  <c r="I28" i="13"/>
  <c r="D26" i="1"/>
  <c r="I39" i="13"/>
  <c r="I42"/>
  <c r="I33"/>
  <c r="I27"/>
  <c r="I38"/>
  <c r="I36"/>
  <c r="I40"/>
  <c r="I34"/>
  <c r="I24"/>
  <c r="I25"/>
  <c r="I21"/>
  <c r="I29"/>
  <c r="I31"/>
  <c r="F33" i="7"/>
  <c r="I29" i="31"/>
  <c r="I39"/>
  <c r="I37"/>
  <c r="I35"/>
  <c r="I25"/>
  <c r="I21"/>
  <c r="H43" l="1"/>
  <c r="I19"/>
  <c r="I31"/>
  <c r="D28" i="35"/>
  <c r="D29"/>
  <c r="I32" i="31"/>
  <c r="I43"/>
  <c r="B38" i="35"/>
  <c r="B36"/>
  <c r="B37"/>
  <c r="B35"/>
  <c r="B45" s="1"/>
  <c r="E45" s="1"/>
  <c r="H43" i="23"/>
  <c r="I19"/>
  <c r="D39" i="35"/>
  <c r="I42" i="23"/>
  <c r="D37" i="35"/>
  <c r="I40" i="23"/>
  <c r="I38"/>
  <c r="D35" i="35"/>
  <c r="I36" i="23"/>
  <c r="D33" i="35"/>
  <c r="I41" i="23"/>
  <c r="D38" i="35"/>
  <c r="D36"/>
  <c r="I39" i="23"/>
  <c r="I37"/>
  <c r="D34" i="35"/>
  <c r="D32"/>
  <c r="I35" i="23"/>
  <c r="F37" i="35"/>
  <c r="F35"/>
  <c r="F32"/>
  <c r="F34"/>
  <c r="F38"/>
  <c r="F36"/>
  <c r="D43" i="23"/>
  <c r="I43" s="1"/>
  <c r="B31" i="35"/>
  <c r="B29"/>
  <c r="B27"/>
  <c r="B25"/>
  <c r="B23"/>
  <c r="B21"/>
  <c r="B19"/>
  <c r="B17"/>
  <c r="B39"/>
  <c r="B30"/>
  <c r="B28"/>
  <c r="B26"/>
  <c r="B24"/>
  <c r="B22"/>
  <c r="B20"/>
  <c r="B18"/>
  <c r="I34" i="29"/>
  <c r="D31" i="35"/>
  <c r="D27"/>
  <c r="I30" i="29"/>
  <c r="I28"/>
  <c r="D25" i="35"/>
  <c r="I26" i="29"/>
  <c r="D23" i="35"/>
  <c r="I24" i="29"/>
  <c r="D21" i="35"/>
  <c r="I22" i="29"/>
  <c r="D19" i="35"/>
  <c r="I20" i="29"/>
  <c r="D17" i="35"/>
  <c r="H43" i="29"/>
  <c r="I19"/>
  <c r="D16" i="35"/>
  <c r="I33" i="29"/>
  <c r="D30" i="35"/>
  <c r="I29" i="29"/>
  <c r="D26" i="35"/>
  <c r="D24"/>
  <c r="D44" s="1"/>
  <c r="H44" s="1"/>
  <c r="I27" i="29"/>
  <c r="I25"/>
  <c r="D22" i="35"/>
  <c r="D20"/>
  <c r="I23" i="29"/>
  <c r="I21"/>
  <c r="D18" i="35"/>
  <c r="F31"/>
  <c r="F29"/>
  <c r="F27"/>
  <c r="F25"/>
  <c r="F23"/>
  <c r="F21"/>
  <c r="F19"/>
  <c r="F17"/>
  <c r="F39"/>
  <c r="F30"/>
  <c r="F28"/>
  <c r="F26"/>
  <c r="F22"/>
  <c r="F20"/>
  <c r="F18"/>
  <c r="D43" i="29"/>
  <c r="I43" s="1"/>
  <c r="B16" i="35"/>
  <c r="B44"/>
  <c r="E44" s="1"/>
  <c r="J44" s="1"/>
  <c r="F24"/>
  <c r="H43" i="30"/>
  <c r="I19"/>
  <c r="D43"/>
  <c r="I43" s="1"/>
  <c r="B36" i="34"/>
  <c r="B34"/>
  <c r="B32"/>
  <c r="B30"/>
  <c r="B28"/>
  <c r="B26"/>
  <c r="B24"/>
  <c r="B22"/>
  <c r="B20"/>
  <c r="B18"/>
  <c r="B39"/>
  <c r="B37"/>
  <c r="B35"/>
  <c r="B33"/>
  <c r="B31"/>
  <c r="B29"/>
  <c r="B27"/>
  <c r="B25"/>
  <c r="B23"/>
  <c r="B21"/>
  <c r="B19"/>
  <c r="B17"/>
  <c r="B38"/>
  <c r="D39"/>
  <c r="I42" i="21"/>
  <c r="I40"/>
  <c r="D37" i="34"/>
  <c r="D35"/>
  <c r="I38" i="21"/>
  <c r="D33" i="34"/>
  <c r="I36" i="21"/>
  <c r="D31" i="34"/>
  <c r="I34" i="21"/>
  <c r="I32"/>
  <c r="D29" i="34"/>
  <c r="D27"/>
  <c r="I30" i="21"/>
  <c r="I28"/>
  <c r="D25" i="34"/>
  <c r="D23"/>
  <c r="I26" i="21"/>
  <c r="I24"/>
  <c r="D21" i="34"/>
  <c r="D19"/>
  <c r="I22" i="21"/>
  <c r="I20"/>
  <c r="D17" i="34"/>
  <c r="H43" i="21"/>
  <c r="I19"/>
  <c r="D16" i="34"/>
  <c r="D38"/>
  <c r="I41" i="21"/>
  <c r="I39"/>
  <c r="D36" i="34"/>
  <c r="D34"/>
  <c r="I37" i="21"/>
  <c r="D32" i="34"/>
  <c r="F32" s="1"/>
  <c r="I35" i="21"/>
  <c r="D30" i="34"/>
  <c r="I33" i="21"/>
  <c r="I31"/>
  <c r="D28" i="34"/>
  <c r="D26"/>
  <c r="I29" i="21"/>
  <c r="D24" i="34"/>
  <c r="D44" s="1"/>
  <c r="H44" s="1"/>
  <c r="I27" i="21"/>
  <c r="D22" i="34"/>
  <c r="F22" s="1"/>
  <c r="I25" i="21"/>
  <c r="D20" i="34"/>
  <c r="I23" i="21"/>
  <c r="D18" i="34"/>
  <c r="F18" s="1"/>
  <c r="I21" i="21"/>
  <c r="F36" i="34"/>
  <c r="F30"/>
  <c r="F28"/>
  <c r="F26"/>
  <c r="F20"/>
  <c r="F39"/>
  <c r="F34"/>
  <c r="F37"/>
  <c r="F35"/>
  <c r="F31"/>
  <c r="F29"/>
  <c r="F27"/>
  <c r="F25"/>
  <c r="F23"/>
  <c r="F21"/>
  <c r="F19"/>
  <c r="F17"/>
  <c r="F38"/>
  <c r="B44"/>
  <c r="E44" s="1"/>
  <c r="J44" s="1"/>
  <c r="F24"/>
  <c r="D43" i="21"/>
  <c r="I43" s="1"/>
  <c r="B16" i="34"/>
  <c r="B45"/>
  <c r="E45" s="1"/>
  <c r="F33"/>
  <c r="D27" i="33"/>
  <c r="I30" i="19"/>
  <c r="I20"/>
  <c r="H43"/>
  <c r="I43" s="1"/>
  <c r="F38" i="33"/>
  <c r="D24" i="7"/>
  <c r="I27" i="17"/>
  <c r="D35" i="7"/>
  <c r="F35" s="1"/>
  <c r="I38" i="17"/>
  <c r="I41"/>
  <c r="D38" i="7"/>
  <c r="I23" i="17"/>
  <c r="D20" i="7"/>
  <c r="H43" i="17"/>
  <c r="I19"/>
  <c r="D18" i="7"/>
  <c r="F38"/>
  <c r="F20"/>
  <c r="D17"/>
  <c r="D43" i="17"/>
  <c r="I43" s="1"/>
  <c r="B30" i="7"/>
  <c r="B17"/>
  <c r="B25"/>
  <c r="B29"/>
  <c r="B34"/>
  <c r="B45" s="1"/>
  <c r="E45" s="1"/>
  <c r="B39"/>
  <c r="B31"/>
  <c r="B24"/>
  <c r="B18"/>
  <c r="B27"/>
  <c r="B26"/>
  <c r="B28"/>
  <c r="B32"/>
  <c r="D36"/>
  <c r="F36" s="1"/>
  <c r="I39" i="16"/>
  <c r="D30" i="7"/>
  <c r="I33" i="16"/>
  <c r="D21" i="7"/>
  <c r="I24" i="16"/>
  <c r="D22" i="7"/>
  <c r="F22" s="1"/>
  <c r="I25" i="16"/>
  <c r="D26" i="7"/>
  <c r="I29" i="16"/>
  <c r="D29" i="7"/>
  <c r="I32" i="16"/>
  <c r="D32" i="7"/>
  <c r="I35" i="16"/>
  <c r="D39" i="7"/>
  <c r="I42" i="16"/>
  <c r="I34"/>
  <c r="D31" i="7"/>
  <c r="I19" i="16"/>
  <c r="D16" i="7"/>
  <c r="H43" i="16"/>
  <c r="D23" i="7"/>
  <c r="I26" i="16"/>
  <c r="D19" i="7"/>
  <c r="I22" i="16"/>
  <c r="D28" i="7"/>
  <c r="I31" i="16"/>
  <c r="D34" i="7"/>
  <c r="D45" s="1"/>
  <c r="H45" s="1"/>
  <c r="I37" i="16"/>
  <c r="F21" i="7"/>
  <c r="F30"/>
  <c r="F17"/>
  <c r="F25"/>
  <c r="F29"/>
  <c r="F19"/>
  <c r="F23"/>
  <c r="F39"/>
  <c r="F31"/>
  <c r="F18"/>
  <c r="F27"/>
  <c r="F26"/>
  <c r="F28"/>
  <c r="F32"/>
  <c r="B16"/>
  <c r="D43" i="16"/>
  <c r="I43" s="1"/>
  <c r="B44" i="7"/>
  <c r="E44" s="1"/>
  <c r="F24"/>
  <c r="I20" i="15"/>
  <c r="H43"/>
  <c r="B38" i="6"/>
  <c r="B38" i="24"/>
  <c r="B20" i="6"/>
  <c r="B20" i="24"/>
  <c r="B26"/>
  <c r="B26" i="6"/>
  <c r="B34" i="24"/>
  <c r="B34" i="6"/>
  <c r="B28"/>
  <c r="B28" i="24"/>
  <c r="D43" i="15"/>
  <c r="I43" s="1"/>
  <c r="D38" i="6"/>
  <c r="F38" s="1"/>
  <c r="I41" i="14"/>
  <c r="D38" i="24"/>
  <c r="F38" s="1"/>
  <c r="D36" i="25"/>
  <c r="D36" i="6"/>
  <c r="D36" i="24"/>
  <c r="I39" i="14"/>
  <c r="I37"/>
  <c r="D34" i="6"/>
  <c r="F34" s="1"/>
  <c r="D34" i="24"/>
  <c r="F34" s="1"/>
  <c r="D32" i="6"/>
  <c r="D32" i="24"/>
  <c r="I35" i="14"/>
  <c r="D30" i="25"/>
  <c r="I33" i="14"/>
  <c r="D30" i="24"/>
  <c r="D30" i="6"/>
  <c r="D28" i="24"/>
  <c r="I31" i="14"/>
  <c r="D28" i="6"/>
  <c r="D28" i="25"/>
  <c r="D26" i="24"/>
  <c r="I29" i="14"/>
  <c r="D26" i="6"/>
  <c r="D26" i="25"/>
  <c r="D24" i="24"/>
  <c r="D24" i="6"/>
  <c r="I27" i="14"/>
  <c r="D22" i="6"/>
  <c r="I25" i="14"/>
  <c r="D22" i="24"/>
  <c r="D20" i="6"/>
  <c r="F20" s="1"/>
  <c r="I23" i="14"/>
  <c r="D20" i="24"/>
  <c r="I21" i="14"/>
  <c r="D18" i="25"/>
  <c r="D18" i="6"/>
  <c r="D18" i="24"/>
  <c r="D16" i="6"/>
  <c r="I19" i="14"/>
  <c r="D16" i="24"/>
  <c r="H43" i="14"/>
  <c r="D39" i="24"/>
  <c r="D39" i="25"/>
  <c r="D39" i="6"/>
  <c r="I42" i="14"/>
  <c r="D37" i="24"/>
  <c r="D37" i="25"/>
  <c r="I40" i="14"/>
  <c r="D37" i="6"/>
  <c r="D35"/>
  <c r="I38" i="14"/>
  <c r="D35" i="24"/>
  <c r="D33" i="6"/>
  <c r="D33" i="24"/>
  <c r="I36" i="14"/>
  <c r="D31" i="6"/>
  <c r="D31" i="24"/>
  <c r="D31" i="25"/>
  <c r="I34" i="14"/>
  <c r="D29" i="6"/>
  <c r="D29" i="24"/>
  <c r="I32" i="14"/>
  <c r="D27" i="24"/>
  <c r="D27" i="6"/>
  <c r="I30" i="14"/>
  <c r="D25" i="24"/>
  <c r="I28" i="14"/>
  <c r="D25" i="6"/>
  <c r="D23" i="24"/>
  <c r="F23" s="1"/>
  <c r="I26" i="14"/>
  <c r="D23" i="6"/>
  <c r="F23" s="1"/>
  <c r="D21"/>
  <c r="I24" i="14"/>
  <c r="D21" i="24"/>
  <c r="D19"/>
  <c r="D19" i="6"/>
  <c r="I22" i="14"/>
  <c r="D17" i="24"/>
  <c r="D17" i="6"/>
  <c r="I20" i="14"/>
  <c r="F28" i="6"/>
  <c r="F26" i="24"/>
  <c r="F26" i="6"/>
  <c r="F28" i="24"/>
  <c r="B36"/>
  <c r="F36" s="1"/>
  <c r="B36" i="6"/>
  <c r="F36" s="1"/>
  <c r="D43" i="14"/>
  <c r="I43" s="1"/>
  <c r="B16" i="6"/>
  <c r="B16" i="24"/>
  <c r="B22"/>
  <c r="F22" s="1"/>
  <c r="B22" i="6"/>
  <c r="F22" s="1"/>
  <c r="B24" i="24"/>
  <c r="B24" i="6"/>
  <c r="B19"/>
  <c r="F19" s="1"/>
  <c r="B19" i="24"/>
  <c r="F19" s="1"/>
  <c r="B25" i="6"/>
  <c r="F25" s="1"/>
  <c r="B25" i="24"/>
  <c r="F25" s="1"/>
  <c r="B35" i="6"/>
  <c r="F35" s="1"/>
  <c r="B35" i="24"/>
  <c r="F35" s="1"/>
  <c r="B39" i="6"/>
  <c r="F39" s="1"/>
  <c r="B39" i="24"/>
  <c r="F39" s="1"/>
  <c r="B37" i="6"/>
  <c r="F37" s="1"/>
  <c r="B37" i="24"/>
  <c r="F37" s="1"/>
  <c r="B30" i="6"/>
  <c r="F30" s="1"/>
  <c r="B30" i="24"/>
  <c r="F30" s="1"/>
  <c r="B31"/>
  <c r="F31" s="1"/>
  <c r="B31" i="6"/>
  <c r="F31" s="1"/>
  <c r="B21" i="24"/>
  <c r="F21" s="1"/>
  <c r="B21" i="6"/>
  <c r="F21" s="1"/>
  <c r="B17" i="24"/>
  <c r="F17" s="1"/>
  <c r="B17" i="6"/>
  <c r="F17" s="1"/>
  <c r="B18" i="24"/>
  <c r="F18" s="1"/>
  <c r="B18" i="6"/>
  <c r="F18" s="1"/>
  <c r="B27"/>
  <c r="F27" s="1"/>
  <c r="B27" i="24"/>
  <c r="F27" s="1"/>
  <c r="B29" i="6"/>
  <c r="F29" s="1"/>
  <c r="B29" i="24"/>
  <c r="F29" s="1"/>
  <c r="B32" i="6"/>
  <c r="F32" s="1"/>
  <c r="B32" i="24"/>
  <c r="F32" s="1"/>
  <c r="H43" i="39"/>
  <c r="I19"/>
  <c r="D43"/>
  <c r="I43" s="1"/>
  <c r="H43" i="38"/>
  <c r="I19"/>
  <c r="D32" i="26"/>
  <c r="I35" i="38"/>
  <c r="D43"/>
  <c r="I43" s="1"/>
  <c r="B29" i="26"/>
  <c r="B28"/>
  <c r="I19" i="37"/>
  <c r="H43"/>
  <c r="I41"/>
  <c r="D38" i="26"/>
  <c r="I43" i="37"/>
  <c r="D32" i="40"/>
  <c r="D24"/>
  <c r="D18"/>
  <c r="D16"/>
  <c r="D38"/>
  <c r="D34"/>
  <c r="D28"/>
  <c r="D23"/>
  <c r="B39"/>
  <c r="B33"/>
  <c r="B32"/>
  <c r="B27"/>
  <c r="B21"/>
  <c r="B20"/>
  <c r="B18"/>
  <c r="B16"/>
  <c r="B37"/>
  <c r="B31"/>
  <c r="B30"/>
  <c r="B29"/>
  <c r="B28"/>
  <c r="B25"/>
  <c r="B22"/>
  <c r="B19"/>
  <c r="D30"/>
  <c r="I33" i="36"/>
  <c r="D27" i="40"/>
  <c r="I30" i="36"/>
  <c r="D27" i="26"/>
  <c r="D26" i="40"/>
  <c r="I29" i="36"/>
  <c r="D25" i="40"/>
  <c r="I28" i="36"/>
  <c r="D22" i="40"/>
  <c r="I25" i="36"/>
  <c r="D39" i="40"/>
  <c r="I42" i="36"/>
  <c r="D37" i="26"/>
  <c r="D37" i="40"/>
  <c r="F37" s="1"/>
  <c r="I40" i="36"/>
  <c r="D36" i="40"/>
  <c r="I39" i="36"/>
  <c r="D33" i="40"/>
  <c r="F33" s="1"/>
  <c r="I36" i="36"/>
  <c r="D31" i="40"/>
  <c r="I34" i="36"/>
  <c r="D29" i="40"/>
  <c r="I32" i="36"/>
  <c r="I24"/>
  <c r="D21" i="40"/>
  <c r="D20"/>
  <c r="I23" i="36"/>
  <c r="I22"/>
  <c r="D19" i="40"/>
  <c r="I20" i="36"/>
  <c r="D17" i="40"/>
  <c r="H43" i="36"/>
  <c r="D37" i="27"/>
  <c r="F39" i="40"/>
  <c r="F32"/>
  <c r="F27"/>
  <c r="F21"/>
  <c r="F20"/>
  <c r="F19"/>
  <c r="I27" i="36"/>
  <c r="I26"/>
  <c r="D35" i="40"/>
  <c r="F31"/>
  <c r="F30"/>
  <c r="F29"/>
  <c r="F28"/>
  <c r="F25"/>
  <c r="F22"/>
  <c r="F18"/>
  <c r="I37" i="36"/>
  <c r="I35"/>
  <c r="B36" i="40"/>
  <c r="B36" i="26"/>
  <c r="B34" i="40"/>
  <c r="F34" s="1"/>
  <c r="B34" i="26"/>
  <c r="B24" i="40"/>
  <c r="B24" i="26"/>
  <c r="D43" i="36"/>
  <c r="I43" s="1"/>
  <c r="B17" i="40"/>
  <c r="F17" s="1"/>
  <c r="F16"/>
  <c r="B38"/>
  <c r="F38" s="1"/>
  <c r="B38" i="26"/>
  <c r="B35"/>
  <c r="B35" i="40"/>
  <c r="B45" s="1"/>
  <c r="E45" s="1"/>
  <c r="B26"/>
  <c r="F26" s="1"/>
  <c r="B26" i="26"/>
  <c r="B23"/>
  <c r="B23" i="40"/>
  <c r="F23" s="1"/>
  <c r="I19" i="22"/>
  <c r="D16" i="33"/>
  <c r="D16" i="26"/>
  <c r="H43" i="22"/>
  <c r="I25"/>
  <c r="D22" i="26"/>
  <c r="D22" i="33"/>
  <c r="D21"/>
  <c r="I24" i="22"/>
  <c r="D21" i="26"/>
  <c r="D30"/>
  <c r="D30" i="27" s="1"/>
  <c r="I33" i="22"/>
  <c r="D30" i="33"/>
  <c r="D29" i="26"/>
  <c r="F29" s="1"/>
  <c r="I32" i="22"/>
  <c r="D29" i="33"/>
  <c r="F29" s="1"/>
  <c r="D25" i="26"/>
  <c r="I28" i="22"/>
  <c r="D25" i="33"/>
  <c r="B37" i="26"/>
  <c r="F37" s="1"/>
  <c r="B37" i="33"/>
  <c r="B19"/>
  <c r="B19" i="26"/>
  <c r="D43" i="22"/>
  <c r="I43" s="1"/>
  <c r="F37" i="33"/>
  <c r="D39"/>
  <c r="D39" i="26"/>
  <c r="D39" i="27" s="1"/>
  <c r="I42" i="18"/>
  <c r="D35" i="26"/>
  <c r="F35" s="1"/>
  <c r="D35" i="33"/>
  <c r="F35" s="1"/>
  <c r="I38" i="18"/>
  <c r="I36"/>
  <c r="D33" i="33"/>
  <c r="D33" i="26"/>
  <c r="D28" i="33"/>
  <c r="F28" s="1"/>
  <c r="D28" i="26"/>
  <c r="F28" s="1"/>
  <c r="I31" i="18"/>
  <c r="D24" i="33"/>
  <c r="I27" i="18"/>
  <c r="D24" i="26"/>
  <c r="D20" i="33"/>
  <c r="D20" i="26"/>
  <c r="I23" i="18"/>
  <c r="I21"/>
  <c r="D18" i="33"/>
  <c r="D18" i="26"/>
  <c r="D18" i="27" s="1"/>
  <c r="D36" i="26"/>
  <c r="D36" i="33"/>
  <c r="F36" s="1"/>
  <c r="I39" i="18"/>
  <c r="D34" i="26"/>
  <c r="F34" s="1"/>
  <c r="I37" i="18"/>
  <c r="D34" i="33"/>
  <c r="F34" s="1"/>
  <c r="D31" i="26"/>
  <c r="D31" i="27" s="1"/>
  <c r="D31" i="33"/>
  <c r="I34" i="18"/>
  <c r="I29"/>
  <c r="D26" i="26"/>
  <c r="D26" i="33"/>
  <c r="F26" s="1"/>
  <c r="D23" i="26"/>
  <c r="F23" s="1"/>
  <c r="D23" i="33"/>
  <c r="F23" s="1"/>
  <c r="I26" i="18"/>
  <c r="D19" i="33"/>
  <c r="F19" s="1"/>
  <c r="D19" i="26"/>
  <c r="F19" s="1"/>
  <c r="I22" i="18"/>
  <c r="I20"/>
  <c r="D17" i="26"/>
  <c r="H43" i="18"/>
  <c r="D17" i="33"/>
  <c r="F38" i="26"/>
  <c r="D28" i="27"/>
  <c r="B16" i="33"/>
  <c r="D43" i="18"/>
  <c r="I43" s="1"/>
  <c r="B16" i="26"/>
  <c r="B33" i="33"/>
  <c r="B33" i="26"/>
  <c r="B31" i="33"/>
  <c r="B31" i="26"/>
  <c r="F31" s="1"/>
  <c r="B27" i="33"/>
  <c r="F27" s="1"/>
  <c r="B27" i="26"/>
  <c r="F27" s="1"/>
  <c r="B22" i="33"/>
  <c r="F22" s="1"/>
  <c r="B22" i="26"/>
  <c r="F22" s="1"/>
  <c r="B20" i="33"/>
  <c r="F20" s="1"/>
  <c r="B20" i="26"/>
  <c r="F20" s="1"/>
  <c r="B17" i="33"/>
  <c r="B17" i="26"/>
  <c r="B39" i="33"/>
  <c r="F39" s="1"/>
  <c r="B39" i="26"/>
  <c r="F39" s="1"/>
  <c r="B32"/>
  <c r="F32" s="1"/>
  <c r="B32" i="33"/>
  <c r="F32" s="1"/>
  <c r="B30"/>
  <c r="F30" s="1"/>
  <c r="B30" i="26"/>
  <c r="F30" s="1"/>
  <c r="B25" i="33"/>
  <c r="F25" s="1"/>
  <c r="B25" i="26"/>
  <c r="F25" s="1"/>
  <c r="B21" i="33"/>
  <c r="F21" s="1"/>
  <c r="B21" i="26"/>
  <c r="F21" s="1"/>
  <c r="B18" i="33"/>
  <c r="F18" s="1"/>
  <c r="B18" i="26"/>
  <c r="F18" s="1"/>
  <c r="H43" i="13"/>
  <c r="I19"/>
  <c r="D38" i="25"/>
  <c r="D38" i="27" s="1"/>
  <c r="I41" i="13"/>
  <c r="D38" i="1"/>
  <c r="D39"/>
  <c r="D18"/>
  <c r="D43" i="13"/>
  <c r="I43" s="1"/>
  <c r="D21" i="1"/>
  <c r="I24" i="5"/>
  <c r="D21" i="25"/>
  <c r="D21" i="27" s="1"/>
  <c r="D22" i="25"/>
  <c r="D22" i="27" s="1"/>
  <c r="D22" i="1"/>
  <c r="I25" i="5"/>
  <c r="D24" i="1"/>
  <c r="I27" i="5"/>
  <c r="D24" i="25"/>
  <c r="D25" i="1"/>
  <c r="D25" i="25"/>
  <c r="D25" i="27" s="1"/>
  <c r="I28" i="5"/>
  <c r="I38"/>
  <c r="D35" i="25"/>
  <c r="D35" i="27" s="1"/>
  <c r="D35" i="1"/>
  <c r="D33" i="25"/>
  <c r="D33" i="1"/>
  <c r="I36" i="5"/>
  <c r="D20" i="1"/>
  <c r="I23" i="5"/>
  <c r="D20" i="25"/>
  <c r="D20" i="27" s="1"/>
  <c r="H43" i="5"/>
  <c r="D16" i="25"/>
  <c r="D16" i="1"/>
  <c r="I19" i="5"/>
  <c r="D23" i="1"/>
  <c r="I26" i="5"/>
  <c r="D23" i="25"/>
  <c r="D23" i="27" s="1"/>
  <c r="I20" i="5"/>
  <c r="D17" i="25"/>
  <c r="D17" i="27" s="1"/>
  <c r="D17" i="1"/>
  <c r="D19"/>
  <c r="I22" i="5"/>
  <c r="D19" i="25"/>
  <c r="D19" i="27" s="1"/>
  <c r="D27" i="1"/>
  <c r="D27" i="25"/>
  <c r="D27" i="27" s="1"/>
  <c r="I30" i="5"/>
  <c r="D29" i="1"/>
  <c r="I32" i="5"/>
  <c r="D29" i="25"/>
  <c r="D29" i="27" s="1"/>
  <c r="D34" i="1"/>
  <c r="I37" i="5"/>
  <c r="D34" i="25"/>
  <c r="D34" i="27" s="1"/>
  <c r="I35" i="5"/>
  <c r="D32" i="25"/>
  <c r="D32" i="27" s="1"/>
  <c r="D32" i="1"/>
  <c r="B38"/>
  <c r="F38" s="1"/>
  <c r="B38" i="25"/>
  <c r="B37" i="1"/>
  <c r="F37" s="1"/>
  <c r="B37" i="25"/>
  <c r="B30" i="1"/>
  <c r="F30" s="1"/>
  <c r="B30" i="25"/>
  <c r="B20"/>
  <c r="B20" i="1"/>
  <c r="F20" s="1"/>
  <c r="D43" i="5"/>
  <c r="I43" s="1"/>
  <c r="B16" i="1"/>
  <c r="B16" i="25"/>
  <c r="B23" i="1"/>
  <c r="F23" s="1"/>
  <c r="B23" i="25"/>
  <c r="B17" i="1"/>
  <c r="F17" s="1"/>
  <c r="B17" i="25"/>
  <c r="B19" i="1"/>
  <c r="F19" s="1"/>
  <c r="B19" i="25"/>
  <c r="B27"/>
  <c r="B27" i="1"/>
  <c r="F27" s="1"/>
  <c r="B28"/>
  <c r="F28" s="1"/>
  <c r="B28" i="25"/>
  <c r="B35" i="1"/>
  <c r="F35" s="1"/>
  <c r="B35" i="25"/>
  <c r="B33"/>
  <c r="B33" i="1"/>
  <c r="B36" i="25"/>
  <c r="B36" i="1"/>
  <c r="F36" s="1"/>
  <c r="B39" i="25"/>
  <c r="B39" i="1"/>
  <c r="F39" s="1"/>
  <c r="B31" i="25"/>
  <c r="B31" i="1"/>
  <c r="F31" s="1"/>
  <c r="B21"/>
  <c r="F21" s="1"/>
  <c r="B21" i="25"/>
  <c r="B22" i="1"/>
  <c r="F22" s="1"/>
  <c r="B22" i="25"/>
  <c r="B24"/>
  <c r="B24" i="1"/>
  <c r="B18"/>
  <c r="F18" s="1"/>
  <c r="B18" i="25"/>
  <c r="B25" i="1"/>
  <c r="F25" s="1"/>
  <c r="B25" i="25"/>
  <c r="B26" i="1"/>
  <c r="F26" s="1"/>
  <c r="B26" i="25"/>
  <c r="B29"/>
  <c r="B29" i="1"/>
  <c r="F29" s="1"/>
  <c r="B34"/>
  <c r="F34" s="1"/>
  <c r="B34" i="25"/>
  <c r="B32"/>
  <c r="B32" i="1"/>
  <c r="F32" s="1"/>
  <c r="D44" l="1"/>
  <c r="H44" s="1"/>
  <c r="D40" i="40"/>
  <c r="B45" i="24"/>
  <c r="E45" s="1"/>
  <c r="F34" i="7"/>
  <c r="D46" i="40"/>
  <c r="H46" s="1"/>
  <c r="D45" i="26"/>
  <c r="H45" s="1"/>
  <c r="B44"/>
  <c r="E44" s="1"/>
  <c r="D45" i="35"/>
  <c r="H45" s="1"/>
  <c r="J45" s="1"/>
  <c r="F33"/>
  <c r="D46"/>
  <c r="H46" s="1"/>
  <c r="D40"/>
  <c r="B40"/>
  <c r="F40" s="1"/>
  <c r="B46"/>
  <c r="E46" s="1"/>
  <c r="J46" s="1"/>
  <c r="F16"/>
  <c r="D45" i="34"/>
  <c r="H45" s="1"/>
  <c r="J45" s="1"/>
  <c r="D46"/>
  <c r="H46" s="1"/>
  <c r="D40"/>
  <c r="F17" i="26"/>
  <c r="B46" i="34"/>
  <c r="E46" s="1"/>
  <c r="B40"/>
  <c r="F40" s="1"/>
  <c r="F16"/>
  <c r="F31" i="33"/>
  <c r="D45"/>
  <c r="H45" s="1"/>
  <c r="B44"/>
  <c r="E44" s="1"/>
  <c r="J45" i="7"/>
  <c r="D44"/>
  <c r="H44" s="1"/>
  <c r="D44" i="24"/>
  <c r="H44" s="1"/>
  <c r="J44" i="7"/>
  <c r="D46"/>
  <c r="H46" s="1"/>
  <c r="D40"/>
  <c r="F16"/>
  <c r="B46"/>
  <c r="E46" s="1"/>
  <c r="J46" s="1"/>
  <c r="B40"/>
  <c r="F20" i="24"/>
  <c r="D44" i="6"/>
  <c r="H44" s="1"/>
  <c r="B45"/>
  <c r="E45" s="1"/>
  <c r="D45" i="24"/>
  <c r="H45" s="1"/>
  <c r="J45" s="1"/>
  <c r="F33"/>
  <c r="D46"/>
  <c r="H46" s="1"/>
  <c r="D40"/>
  <c r="D46" i="6"/>
  <c r="H46" s="1"/>
  <c r="D40"/>
  <c r="F33"/>
  <c r="D45"/>
  <c r="H45" s="1"/>
  <c r="J45" s="1"/>
  <c r="F24"/>
  <c r="B44"/>
  <c r="E44" s="1"/>
  <c r="J44" s="1"/>
  <c r="B40" i="24"/>
  <c r="F40" s="1"/>
  <c r="F16"/>
  <c r="B46"/>
  <c r="E46" s="1"/>
  <c r="J46" s="1"/>
  <c r="F24"/>
  <c r="B44"/>
  <c r="E44" s="1"/>
  <c r="J44" s="1"/>
  <c r="B46" i="6"/>
  <c r="E46" s="1"/>
  <c r="J46" s="1"/>
  <c r="F16"/>
  <c r="B40"/>
  <c r="F40" s="1"/>
  <c r="F36" i="40"/>
  <c r="D44"/>
  <c r="H44" s="1"/>
  <c r="D45"/>
  <c r="H45" s="1"/>
  <c r="J45" s="1"/>
  <c r="B40"/>
  <c r="F40" s="1"/>
  <c r="B46"/>
  <c r="E46" s="1"/>
  <c r="J46" s="1"/>
  <c r="F35"/>
  <c r="B44"/>
  <c r="E44" s="1"/>
  <c r="J44" s="1"/>
  <c r="F24"/>
  <c r="D46" i="26"/>
  <c r="H46" s="1"/>
  <c r="D40"/>
  <c r="F17" i="33"/>
  <c r="D46"/>
  <c r="H46" s="1"/>
  <c r="D40"/>
  <c r="F24" i="26"/>
  <c r="D44"/>
  <c r="H44" s="1"/>
  <c r="J44" s="1"/>
  <c r="F24" i="33"/>
  <c r="D44"/>
  <c r="H44" s="1"/>
  <c r="J44" s="1"/>
  <c r="D26" i="27"/>
  <c r="F26" i="26"/>
  <c r="D36" i="27"/>
  <c r="F36" i="26"/>
  <c r="B45"/>
  <c r="E45" s="1"/>
  <c r="J45" s="1"/>
  <c r="F33"/>
  <c r="F16"/>
  <c r="B40"/>
  <c r="F40" s="1"/>
  <c r="B46"/>
  <c r="E46" s="1"/>
  <c r="J46" s="1"/>
  <c r="F16" i="33"/>
  <c r="B46"/>
  <c r="E46" s="1"/>
  <c r="J46" s="1"/>
  <c r="B40"/>
  <c r="F40" s="1"/>
  <c r="B45"/>
  <c r="E45" s="1"/>
  <c r="J45" s="1"/>
  <c r="F33"/>
  <c r="D45" i="1"/>
  <c r="H45" s="1"/>
  <c r="D46" i="25"/>
  <c r="H46" s="1"/>
  <c r="D40"/>
  <c r="D16" i="27"/>
  <c r="D24"/>
  <c r="D44" s="1"/>
  <c r="H44" s="1"/>
  <c r="D44" i="25"/>
  <c r="H44" s="1"/>
  <c r="D46" i="1"/>
  <c r="H46" s="1"/>
  <c r="D40"/>
  <c r="D33" i="27"/>
  <c r="D45" s="1"/>
  <c r="H45" s="1"/>
  <c r="D45" i="25"/>
  <c r="H45" s="1"/>
  <c r="F26"/>
  <c r="B26" i="27"/>
  <c r="B25"/>
  <c r="F25" s="1"/>
  <c r="F25" i="25"/>
  <c r="F18"/>
  <c r="B18" i="27"/>
  <c r="F18" s="1"/>
  <c r="B44" i="1"/>
  <c r="E44" s="1"/>
  <c r="J44" s="1"/>
  <c r="F24"/>
  <c r="F22" i="25"/>
  <c r="B22" i="27"/>
  <c r="F22" s="1"/>
  <c r="B21"/>
  <c r="F21" s="1"/>
  <c r="F21" i="25"/>
  <c r="B45" i="1"/>
  <c r="E45" s="1"/>
  <c r="J45" s="1"/>
  <c r="F33"/>
  <c r="F35" i="25"/>
  <c r="B35" i="27"/>
  <c r="F35" s="1"/>
  <c r="B28"/>
  <c r="F28" s="1"/>
  <c r="F28" i="25"/>
  <c r="F19"/>
  <c r="B19" i="27"/>
  <c r="F19" s="1"/>
  <c r="F17" i="25"/>
  <c r="B17" i="27"/>
  <c r="F17" s="1"/>
  <c r="F23" i="25"/>
  <c r="B23" i="27"/>
  <c r="F23" s="1"/>
  <c r="F16" i="25"/>
  <c r="B16" i="27"/>
  <c r="B40" i="25"/>
  <c r="F40" s="1"/>
  <c r="B46"/>
  <c r="E46" s="1"/>
  <c r="J46" s="1"/>
  <c r="F20"/>
  <c r="B20" i="27"/>
  <c r="F20" s="1"/>
  <c r="F34" i="25"/>
  <c r="B34" i="27"/>
  <c r="F34" s="1"/>
  <c r="F32" i="25"/>
  <c r="B32" i="27"/>
  <c r="F32" s="1"/>
  <c r="B29"/>
  <c r="F29" s="1"/>
  <c r="F29" i="25"/>
  <c r="B44"/>
  <c r="E44" s="1"/>
  <c r="J44" s="1"/>
  <c r="B24" i="27"/>
  <c r="F24" i="25"/>
  <c r="F31"/>
  <c r="B31" i="27"/>
  <c r="F31" s="1"/>
  <c r="B39"/>
  <c r="F39" s="1"/>
  <c r="F39" i="25"/>
  <c r="F36"/>
  <c r="B36" i="27"/>
  <c r="F36" s="1"/>
  <c r="B45" i="25"/>
  <c r="E45" s="1"/>
  <c r="J45" s="1"/>
  <c r="B33" i="27"/>
  <c r="F33" i="25"/>
  <c r="B27" i="27"/>
  <c r="F27" s="1"/>
  <c r="F27" i="25"/>
  <c r="B46" i="1"/>
  <c r="E46" s="1"/>
  <c r="J46" s="1"/>
  <c r="F16"/>
  <c r="B40"/>
  <c r="F40" s="1"/>
  <c r="B30" i="27"/>
  <c r="F30" s="1"/>
  <c r="F30" i="25"/>
  <c r="B37" i="27"/>
  <c r="F37" s="1"/>
  <c r="F37" i="25"/>
  <c r="B38" i="27"/>
  <c r="F38" s="1"/>
  <c r="F38" i="25"/>
  <c r="F40" i="7" l="1"/>
  <c r="J46" i="34"/>
  <c r="F26" i="27"/>
  <c r="D40"/>
  <c r="D46"/>
  <c r="H46" s="1"/>
  <c r="B45"/>
  <c r="E45" s="1"/>
  <c r="J45" s="1"/>
  <c r="F33"/>
  <c r="B44"/>
  <c r="E44" s="1"/>
  <c r="J44" s="1"/>
  <c r="F24"/>
  <c r="F16"/>
  <c r="B46"/>
  <c r="E46" s="1"/>
  <c r="J46" s="1"/>
  <c r="B40"/>
  <c r="F40" s="1"/>
</calcChain>
</file>

<file path=xl/sharedStrings.xml><?xml version="1.0" encoding="utf-8"?>
<sst xmlns="http://schemas.openxmlformats.org/spreadsheetml/2006/main" count="5357" uniqueCount="399">
  <si>
    <t>ПРОТОКОЛ (суммарный)</t>
  </si>
  <si>
    <t>(предприятию или отдельно питающему центру)</t>
  </si>
  <si>
    <t>Часы</t>
  </si>
  <si>
    <t>активной кВт</t>
  </si>
  <si>
    <t>реактивной кВар</t>
  </si>
  <si>
    <t>Тангенс "фи"</t>
  </si>
  <si>
    <t>Кол. пр.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</si>
  <si>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</si>
  <si>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</si>
  <si>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</si>
  <si>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</si>
  <si>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</si>
  <si>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</si>
  <si>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</si>
  <si>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</si>
  <si>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</si>
  <si>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</si>
  <si>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</si>
  <si>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</si>
  <si>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</si>
  <si>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</si>
  <si>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</si>
  <si>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</si>
  <si>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</si>
  <si>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</si>
  <si>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</si>
  <si>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</si>
  <si>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</si>
  <si>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</si>
  <si>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</si>
  <si>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</si>
  <si>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</si>
  <si>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 сутки</t>
  </si>
  <si>
    <t>КС</t>
  </si>
  <si>
    <t>Включенные компенсирующие</t>
  </si>
  <si>
    <t>устройства кВар</t>
  </si>
  <si>
    <t>Суммарный расход эл. энергии</t>
  </si>
  <si>
    <t>Потребление эл. энергии</t>
  </si>
  <si>
    <t>активной кВт ч</t>
  </si>
  <si>
    <t>реактивной кВар ч</t>
  </si>
  <si>
    <t>Средняя нагрузка</t>
  </si>
  <si>
    <t>активная кВт</t>
  </si>
  <si>
    <t>реактивная кВар</t>
  </si>
  <si>
    <t>с 17 до 21</t>
  </si>
  <si>
    <t>с 0 до 24</t>
  </si>
  <si>
    <t xml:space="preserve">                     (наименование предприятия)</t>
  </si>
  <si>
    <t xml:space="preserve">                                   (адрес)</t>
  </si>
  <si>
    <t xml:space="preserve">                     (министерство, ведомство)</t>
  </si>
  <si>
    <t>ПРОТОКОЛ (первичный)</t>
  </si>
  <si>
    <t>записей показания электросчетчиков и вольтметров, а также определение</t>
  </si>
  <si>
    <t>Время записи часы</t>
  </si>
  <si>
    <t>показ.</t>
  </si>
  <si>
    <t>сч-ка</t>
  </si>
  <si>
    <t>разность</t>
  </si>
  <si>
    <t>расход за</t>
  </si>
  <si>
    <t>час (кВт)</t>
  </si>
  <si>
    <t>Активн. сч-к тип</t>
  </si>
  <si>
    <t>____________л__</t>
  </si>
  <si>
    <t>Расчетн. коэф</t>
  </si>
  <si>
    <t>Реактивн. сч-к тип</t>
  </si>
  <si>
    <t>Показание</t>
  </si>
  <si>
    <t>вольтметр.</t>
  </si>
  <si>
    <t>на стороне</t>
  </si>
  <si>
    <t>в\н</t>
  </si>
  <si>
    <t>н\н</t>
  </si>
  <si>
    <t>Мощность</t>
  </si>
  <si>
    <t>включен.</t>
  </si>
  <si>
    <t>компенсир.</t>
  </si>
  <si>
    <t>устройств</t>
  </si>
  <si>
    <t>кВар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</si>
  <si>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</si>
  <si>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</si>
  <si>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</si>
  <si>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</si>
  <si>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___________________</t>
  </si>
  <si>
    <t>фамилия</t>
  </si>
  <si>
    <t>(подпись)</t>
  </si>
  <si>
    <t>_______________</t>
  </si>
  <si>
    <t>1. Трансформаторы</t>
  </si>
  <si>
    <t>№№</t>
  </si>
  <si>
    <t>п/п</t>
  </si>
  <si>
    <t>Место установки</t>
  </si>
  <si>
    <t>Номинальн.</t>
  </si>
  <si>
    <t>напряжение</t>
  </si>
  <si>
    <t>________ кВ</t>
  </si>
  <si>
    <t>Включен.</t>
  </si>
  <si>
    <t>на ответвление</t>
  </si>
  <si>
    <t>Назначение</t>
  </si>
  <si>
    <t>тр-ра</t>
  </si>
  <si>
    <t>силов. освет.</t>
  </si>
  <si>
    <t>печной</t>
  </si>
  <si>
    <t>Примечание</t>
  </si>
  <si>
    <t>2. Высоковольтные электродвигатели</t>
  </si>
  <si>
    <t>Номинальная</t>
  </si>
  <si>
    <t xml:space="preserve"> мощность кВт</t>
  </si>
  <si>
    <t>Указать отдельно рабочие и запломбированные трансформаторы и высоковольтные электродвигатели</t>
  </si>
  <si>
    <t>I.  Сведения о присоединенных трансформаторах и высоковольтных электродвигателях</t>
  </si>
  <si>
    <t>II. Статконденсаторы всех напряжений</t>
  </si>
  <si>
    <t>Место</t>
  </si>
  <si>
    <t>установки</t>
  </si>
  <si>
    <t>Номинальное</t>
  </si>
  <si>
    <t>кВ</t>
  </si>
  <si>
    <t>мощность</t>
  </si>
  <si>
    <t>В т.ч. с</t>
  </si>
  <si>
    <t>авторегулир.</t>
  </si>
  <si>
    <t>и отключения</t>
  </si>
  <si>
    <t>установки за сутки</t>
  </si>
  <si>
    <t>Тип</t>
  </si>
  <si>
    <t>(синхронный,</t>
  </si>
  <si>
    <t>III. Синхронные электродвигатели напряжением до 1000 В</t>
  </si>
  <si>
    <t>мощность кВт</t>
  </si>
  <si>
    <t>№ п-п</t>
  </si>
  <si>
    <t>нагрузок и тангенса "фи" за</t>
  </si>
  <si>
    <t>напряжения</t>
  </si>
  <si>
    <t>вольт</t>
  </si>
  <si>
    <t>№№ п/п</t>
  </si>
  <si>
    <t>Наименование</t>
  </si>
  <si>
    <t>Работающие</t>
  </si>
  <si>
    <t>Резервные</t>
  </si>
  <si>
    <t>шт.</t>
  </si>
  <si>
    <t>суммарная</t>
  </si>
  <si>
    <t>мощность кВа, кВт</t>
  </si>
  <si>
    <t>Трансформаторы</t>
  </si>
  <si>
    <t>а) головные 110-3510-6 кВ</t>
  </si>
  <si>
    <t>б) рабочие 10-610, 4-23 кВ</t>
  </si>
  <si>
    <t>Высоковольтные эл. двигатели</t>
  </si>
  <si>
    <t>а) асинхронные</t>
  </si>
  <si>
    <t>б) синхронные</t>
  </si>
  <si>
    <t>Синхронные эл. двигатели</t>
  </si>
  <si>
    <t>напряжением до 1000 В</t>
  </si>
  <si>
    <t>кол-во батарей</t>
  </si>
  <si>
    <t>в т.ч. с автом. регулир. кВар</t>
  </si>
  <si>
    <t>Статистические конденсаторы</t>
  </si>
  <si>
    <t>а) высоковольтные</t>
  </si>
  <si>
    <t>б) низковольтные</t>
  </si>
  <si>
    <t>ПРИМЕЧАНИЕ: Суммарный протокол составляется:</t>
  </si>
  <si>
    <t>а)</t>
  </si>
  <si>
    <t>по предприятию в целом с субабонентами;</t>
  </si>
  <si>
    <t>б)</t>
  </si>
  <si>
    <t>в)</t>
  </si>
  <si>
    <t>по каждому центру энергосистемы (эл. станция: районной подстанции;</t>
  </si>
  <si>
    <t>перепродавцу, от подстанции промышленного предприятия, если</t>
  </si>
  <si>
    <t xml:space="preserve"> предприятие питается от этого центра по 2-м и более фидерам;</t>
  </si>
  <si>
    <t>г)</t>
  </si>
  <si>
    <t>по каждой абонентской подстанции 110-35 кВ при наличии 2-х и более</t>
  </si>
  <si>
    <t>расчетных фидеров;</t>
  </si>
  <si>
    <t>д)</t>
  </si>
  <si>
    <t>по каждому субабоненту, если он питается по 2-м и более фидерам;</t>
  </si>
  <si>
    <t>е)</t>
  </si>
  <si>
    <t>по всем субабонентам, если их 2 и более.</t>
  </si>
  <si>
    <t>Главный энергетик</t>
  </si>
  <si>
    <t>по</t>
  </si>
  <si>
    <t xml:space="preserve">вычисления нагрузок и тангенса "фи" за </t>
  </si>
  <si>
    <t>с 8 до 11</t>
  </si>
  <si>
    <t>Шифр</t>
  </si>
  <si>
    <t>Питающий центр</t>
  </si>
  <si>
    <t>№ фидера</t>
  </si>
  <si>
    <t xml:space="preserve">                 ОАО "Пластик"                         </t>
  </si>
  <si>
    <t xml:space="preserve">        г. Узловая, Тульская, 1                      </t>
  </si>
  <si>
    <t xml:space="preserve">                                                                    </t>
  </si>
  <si>
    <t xml:space="preserve">                                                    </t>
  </si>
  <si>
    <t xml:space="preserve">                ОАО "Пластик"                        </t>
  </si>
  <si>
    <t xml:space="preserve">        г. Узловая, Тульская, 1                    </t>
  </si>
  <si>
    <t xml:space="preserve">                                  </t>
  </si>
  <si>
    <t>предприятию без субабонентов</t>
  </si>
  <si>
    <t>КТП-22,23,24,25</t>
  </si>
  <si>
    <t>РП-1</t>
  </si>
  <si>
    <t>КТП-4, 29,30</t>
  </si>
  <si>
    <t>РП-воздуход</t>
  </si>
  <si>
    <t>КТП-4, 30</t>
  </si>
  <si>
    <t>РП-воздуход.</t>
  </si>
  <si>
    <t>КТП-27,28,</t>
  </si>
  <si>
    <t>8,9,10</t>
  </si>
  <si>
    <t>РП-5</t>
  </si>
  <si>
    <t>СДКН</t>
  </si>
  <si>
    <t>3х630</t>
  </si>
  <si>
    <t>РП-Хитрово</t>
  </si>
  <si>
    <t>СДН</t>
  </si>
  <si>
    <t xml:space="preserve">        г. Узловая, Тульская, 1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</si>
  <si>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</si>
  <si>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</si>
  <si>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</si>
  <si>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</si>
  <si>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</t>
  </si>
  <si>
    <t>Время включения</t>
  </si>
  <si>
    <t>по предприятию в целом без субабонентов;</t>
  </si>
  <si>
    <t>асинхронный)</t>
  </si>
  <si>
    <t>ква</t>
  </si>
  <si>
    <t>Каргина Т.В.</t>
  </si>
  <si>
    <t>предприятию с субабонентами</t>
  </si>
  <si>
    <t>субабонентам</t>
  </si>
  <si>
    <t>Расчеты производил ___________________ Т.В. Каргина</t>
  </si>
  <si>
    <t xml:space="preserve"> </t>
  </si>
  <si>
    <t xml:space="preserve">  </t>
  </si>
  <si>
    <t xml:space="preserve">    </t>
  </si>
  <si>
    <t xml:space="preserve"> __________________________А.А.Сербин</t>
  </si>
  <si>
    <t>СЭТ-4ТМ.03</t>
  </si>
  <si>
    <t>СЭТ-4ТМ.3</t>
  </si>
  <si>
    <t>№0103062007</t>
  </si>
  <si>
    <t>№0103062039</t>
  </si>
  <si>
    <t>№0102061040</t>
  </si>
  <si>
    <t>№0103061231</t>
  </si>
  <si>
    <t xml:space="preserve">П/ст №167  (ГПП-1)                                </t>
  </si>
  <si>
    <t xml:space="preserve">яч 24 тр-р №1                    </t>
  </si>
  <si>
    <t xml:space="preserve">П/ст №167 (ГПП-1)                                   </t>
  </si>
  <si>
    <t xml:space="preserve">яч 2 тр-р №2                      </t>
  </si>
  <si>
    <t xml:space="preserve">П/ст №214  (ГПП-2)                                  </t>
  </si>
  <si>
    <t xml:space="preserve">яч 3 тр-р №1                      </t>
  </si>
  <si>
    <t xml:space="preserve">яч 30  Воейково-2               </t>
  </si>
  <si>
    <t xml:space="preserve">П/ст №167  (ГПП-1)                                  </t>
  </si>
  <si>
    <t xml:space="preserve">яч 27  Воейково-1               </t>
  </si>
  <si>
    <t xml:space="preserve">П/ст №214 (ГПП-2)                                   </t>
  </si>
  <si>
    <t xml:space="preserve">яч 4  тр-р №1                      </t>
  </si>
  <si>
    <t xml:space="preserve">яч 36  тр-р №2                    </t>
  </si>
  <si>
    <t xml:space="preserve">П/ст №214   (ГПП-2)                                 </t>
  </si>
  <si>
    <t xml:space="preserve">яч 37  тр-р №2                    </t>
  </si>
  <si>
    <t xml:space="preserve">яч 10  Воейково-3               </t>
  </si>
  <si>
    <t>№ 0103061226</t>
  </si>
  <si>
    <t xml:space="preserve">П/ст №214   (ГПП-2)                                </t>
  </si>
  <si>
    <t xml:space="preserve">яч 16  Узловая-2                    </t>
  </si>
  <si>
    <t xml:space="preserve">яч 14 Дедилово                   </t>
  </si>
  <si>
    <t>№0103061217</t>
  </si>
  <si>
    <t>№0103061203</t>
  </si>
  <si>
    <t>№0808090590</t>
  </si>
  <si>
    <t>№ 0808090624</t>
  </si>
  <si>
    <t xml:space="preserve">_____6000______________ </t>
  </si>
  <si>
    <t xml:space="preserve">_________6000__________ </t>
  </si>
  <si>
    <t xml:space="preserve">__________6000__________ </t>
  </si>
  <si>
    <t xml:space="preserve">______6000______________ </t>
  </si>
  <si>
    <t xml:space="preserve">________6000_____________ </t>
  </si>
  <si>
    <t xml:space="preserve">________6000___________ </t>
  </si>
  <si>
    <t xml:space="preserve">п/ст 167 (ГПП-1)                              </t>
  </si>
  <si>
    <t xml:space="preserve">п/ст 214(ГПП-2)                                  </t>
  </si>
  <si>
    <t>п/ст 214(ГПП-2)</t>
  </si>
  <si>
    <t>п/ст 167, 214 (ГПП-1,ГПП-2)</t>
  </si>
  <si>
    <t>п/ст 167,214 (ГПП-1,ГПП-2)</t>
  </si>
  <si>
    <t xml:space="preserve">______6000_____________ </t>
  </si>
  <si>
    <t xml:space="preserve">_______6000_____________ </t>
  </si>
  <si>
    <t xml:space="preserve">_________6000___________ </t>
  </si>
  <si>
    <t xml:space="preserve">_________6000____________ </t>
  </si>
  <si>
    <t>№ 812091210</t>
  </si>
  <si>
    <t>№812091210</t>
  </si>
  <si>
    <t>№812091240</t>
  </si>
  <si>
    <t>№ 812091240</t>
  </si>
  <si>
    <t xml:space="preserve">яч 25 вв.1 РП-Хитрово            </t>
  </si>
  <si>
    <t xml:space="preserve">яч 13 вв.1 РП-Воздуходувная      </t>
  </si>
  <si>
    <t>яч 32 вв.2 РП-Воздуходувная</t>
  </si>
  <si>
    <t>№110080732</t>
  </si>
  <si>
    <t>яч. 27+30+10</t>
  </si>
  <si>
    <t>яч. 16+14</t>
  </si>
  <si>
    <t>п/ст 214 (ГПП-2)</t>
  </si>
  <si>
    <t>яч.13+32+25</t>
  </si>
  <si>
    <t>ПС 214</t>
  </si>
  <si>
    <t>яч.3+4+36+37</t>
  </si>
  <si>
    <t>ПС 214 тр-№2</t>
  </si>
  <si>
    <t>яч.36+37</t>
  </si>
  <si>
    <t>ПС 214 тр-р№1</t>
  </si>
  <si>
    <t>яч.3+4</t>
  </si>
  <si>
    <t>ПС 167</t>
  </si>
  <si>
    <t>яч.24+2</t>
  </si>
  <si>
    <t>п/ст167+п/ст214</t>
  </si>
  <si>
    <t>СЭТ-4ТМ А-0,5</t>
  </si>
  <si>
    <t xml:space="preserve">яч 26 вв.2  Геосинтетика               </t>
  </si>
  <si>
    <t xml:space="preserve">РП-18                           </t>
  </si>
  <si>
    <t xml:space="preserve">яч 1 вв.1  Георешетка               </t>
  </si>
  <si>
    <t xml:space="preserve">яч 13 вв.2  Георешетка               </t>
  </si>
  <si>
    <t>п/ст 167 (ГПП-1)</t>
  </si>
  <si>
    <t>субабонентам - ООО "Пластик-Геосинтетика"</t>
  </si>
  <si>
    <t xml:space="preserve">яч 3Г вв.1  Геосинтетика               </t>
  </si>
  <si>
    <t>яч.3Г+26+1+13</t>
  </si>
  <si>
    <t xml:space="preserve">яч.27+30+10+16+14+13+32+25+3Г+26+1+13  </t>
  </si>
  <si>
    <t>№0806100082</t>
  </si>
  <si>
    <t>№ 0806100082</t>
  </si>
  <si>
    <t>№087090870</t>
  </si>
  <si>
    <t>№ 087090870</t>
  </si>
  <si>
    <t>№0110080758</t>
  </si>
  <si>
    <t>№0110080904</t>
  </si>
  <si>
    <t>Режимный день</t>
  </si>
  <si>
    <t>TYPE2</t>
  </si>
  <si>
    <t>1</t>
  </si>
  <si>
    <t>H</t>
  </si>
  <si>
    <t>MAIN</t>
  </si>
  <si>
    <t>EXCEL</t>
  </si>
  <si>
    <t>-1</t>
  </si>
  <si>
    <t>MAINSHEET</t>
  </si>
  <si>
    <t>2</t>
  </si>
  <si>
    <t>DATE</t>
  </si>
  <si>
    <t>10</t>
  </si>
  <si>
    <t>5</t>
  </si>
  <si>
    <t>BEGIN</t>
  </si>
  <si>
    <t>NOSHIFT</t>
  </si>
  <si>
    <t>8</t>
  </si>
  <si>
    <t>yyyy года</t>
  </si>
  <si>
    <t>dd mmmm</t>
  </si>
  <si>
    <t>18</t>
  </si>
  <si>
    <t>COLUMN</t>
  </si>
  <si>
    <t>RESNONE</t>
  </si>
  <si>
    <t>NONE</t>
  </si>
  <si>
    <t>CHN</t>
  </si>
  <si>
    <t>0</t>
  </si>
  <si>
    <t>4</t>
  </si>
  <si>
    <t>ZONENAMES</t>
  </si>
  <si>
    <t>RESULT_CAPTIONS</t>
  </si>
  <si>
    <t>61</t>
  </si>
  <si>
    <t>NOCHANGE</t>
  </si>
  <si>
    <t>CUTDATEBEGIN</t>
  </si>
  <si>
    <t>6</t>
  </si>
  <si>
    <t>ENLIKEPOW</t>
  </si>
  <si>
    <t>692</t>
  </si>
  <si>
    <t>480</t>
  </si>
  <si>
    <t>BEGINVALUE</t>
  </si>
  <si>
    <t>694</t>
  </si>
  <si>
    <t>95</t>
  </si>
  <si>
    <t>3</t>
  </si>
  <si>
    <t>687</t>
  </si>
  <si>
    <t>483</t>
  </si>
  <si>
    <t>689</t>
  </si>
  <si>
    <t>702</t>
  </si>
  <si>
    <t>484</t>
  </si>
  <si>
    <t>704</t>
  </si>
  <si>
    <t>697</t>
  </si>
  <si>
    <t>481</t>
  </si>
  <si>
    <t>699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</si>
  <si>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</si>
  <si>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</si>
  <si>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</si>
  <si>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</si>
  <si>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</si>
  <si>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</si>
  <si>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</si>
  <si>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</si>
  <si>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</si>
  <si>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</si>
  <si>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1786</t>
  </si>
  <si>
    <t>790</t>
  </si>
  <si>
    <t>1788</t>
  </si>
  <si>
    <t>1769</t>
  </si>
  <si>
    <t>784</t>
  </si>
  <si>
    <t>1771</t>
  </si>
  <si>
    <t>122</t>
  </si>
  <si>
    <t>198</t>
  </si>
  <si>
    <t>117</t>
  </si>
  <si>
    <t>201</t>
  </si>
  <si>
    <t>119</t>
  </si>
  <si>
    <t>732</t>
  </si>
  <si>
    <t>486</t>
  </si>
  <si>
    <t>734</t>
  </si>
  <si>
    <t>747</t>
  </si>
  <si>
    <t>489</t>
  </si>
  <si>
    <t>749</t>
  </si>
  <si>
    <t>737</t>
  </si>
  <si>
    <t>493</t>
  </si>
  <si>
    <t>739</t>
  </si>
  <si>
    <t>742</t>
  </si>
  <si>
    <t>488</t>
  </si>
  <si>
    <t>744</t>
  </si>
  <si>
    <t>717</t>
  </si>
  <si>
    <t>490</t>
  </si>
  <si>
    <t>719</t>
  </si>
  <si>
    <t>727</t>
  </si>
  <si>
    <t>492</t>
  </si>
  <si>
    <t>729</t>
  </si>
  <si>
    <t>722</t>
  </si>
  <si>
    <t>491</t>
  </si>
  <si>
    <t>724</t>
  </si>
  <si>
    <t>347</t>
  </si>
  <si>
    <t>138</t>
  </si>
  <si>
    <t>349</t>
  </si>
  <si>
    <t>352</t>
  </si>
  <si>
    <t>140</t>
  </si>
  <si>
    <t>354</t>
  </si>
  <si>
    <t>332</t>
  </si>
  <si>
    <t>132</t>
  </si>
  <si>
    <t>334</t>
  </si>
  <si>
    <t>HOUR</t>
  </si>
  <si>
    <t>25</t>
  </si>
  <si>
    <t>124</t>
  </si>
  <si>
    <t xml:space="preserve"> ______________________________ С.А. Фомин</t>
  </si>
  <si>
    <t xml:space="preserve"> ______________________________С.А. Фомин</t>
  </si>
  <si>
    <t xml:space="preserve"> ___________________________ С.А. Фомин</t>
  </si>
  <si>
    <t xml:space="preserve"> _________________________ С.А. Фомин</t>
  </si>
  <si>
    <t>_____________________________ С.А. Фомин</t>
  </si>
  <si>
    <t>______________________ С.А. Фомин</t>
  </si>
  <si>
    <t>2014 года</t>
  </si>
  <si>
    <t>1. Шадрина О.В.</t>
  </si>
  <si>
    <t>2. Бабенко О.И.</t>
  </si>
  <si>
    <t>3. Андибор Л.В.</t>
  </si>
  <si>
    <t>18 июня</t>
  </si>
  <si>
    <t>субабонентам - ООО "ДВК"</t>
  </si>
  <si>
    <t>субабонентам - ООО "Трансэлектро"</t>
  </si>
  <si>
    <t>субабонентам - ОАО РЖД</t>
  </si>
  <si>
    <t>1. Пирогова Н.В.</t>
  </si>
  <si>
    <t>2. Покатов В.А.</t>
  </si>
  <si>
    <t>3. Кузюткина Е.В.</t>
  </si>
  <si>
    <t>№104082820</t>
  </si>
  <si>
    <t>№ 104082820</t>
  </si>
  <si>
    <t>№104082895</t>
  </si>
  <si>
    <t>№ 104082895</t>
  </si>
  <si>
    <t>ТП-13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</si>
</sst>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6"/>
      <name val="Times New Roman"/>
      <family val="1"/>
    </font>
    <font>
      <u/>
      <sz val="18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47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 indent="4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65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1" fontId="12" fillId="0" borderId="2" xfId="0" applyNumberFormat="1" applyFont="1" applyBorder="1" applyAlignment="1" applyProtection="1">
      <alignment horizontal="center" vertical="center" wrapText="1"/>
      <protection hidden="1"/>
    </xf>
    <xf numFmtId="165" fontId="1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2" fontId="1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8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49" fontId="12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textRotation="90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 indent="2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2" fillId="0" borderId="8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" fontId="2" fillId="0" borderId="3" xfId="0" applyNumberFormat="1" applyFont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11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rotection/>
  <c:chart>
    <c:plotArea>
      <c:layout>
        <c:manualLayout>
          <c:layoutTarget val="inner"/>
          <c:xMode val="edge"/>
          <c:yMode val="edge"/>
          <c:x val="9.1230464784632578E-2"/>
          <c:y val="6.4572063399326349E-2"/>
          <c:w val="0.90272696807586839"/>
          <c:h val="0.79906432437935138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'Всего без субабонентов'!$A$16:$A$39</c:f>
              <c:strCache>
                <c:ptCount val="24"/>
                <c:pt idx="0">
                  <c:v>1-00</c:v>
                </c:pt>
                <c:pt idx="1">
                  <c:v>2-00</c:v>
                </c:pt>
                <c:pt idx="2">
                  <c:v>3-00</c:v>
                </c:pt>
                <c:pt idx="3">
                  <c:v>4-00</c:v>
                </c:pt>
                <c:pt idx="4">
                  <c:v>5-00</c:v>
                </c:pt>
                <c:pt idx="5">
                  <c:v>6-00</c:v>
                </c:pt>
                <c:pt idx="6">
                  <c:v>7-00</c:v>
                </c:pt>
                <c:pt idx="7">
                  <c:v>8-00</c:v>
                </c:pt>
                <c:pt idx="8">
                  <c:v>9-00</c:v>
                </c:pt>
                <c:pt idx="9">
                  <c:v>10-00</c:v>
                </c:pt>
                <c:pt idx="10">
                  <c:v>11-00</c:v>
                </c:pt>
                <c:pt idx="11">
                  <c:v>12-00</c:v>
                </c:pt>
                <c:pt idx="12">
                  <c:v>13-00</c:v>
                </c:pt>
                <c:pt idx="13">
                  <c:v>14-00</c:v>
                </c:pt>
                <c:pt idx="14">
                  <c:v>15-00</c:v>
                </c:pt>
                <c:pt idx="15">
                  <c:v>16-00</c:v>
                </c:pt>
                <c:pt idx="16">
                  <c:v>17-00</c:v>
                </c:pt>
                <c:pt idx="17">
                  <c:v>18-00</c:v>
                </c:pt>
                <c:pt idx="18">
                  <c:v>19-00</c:v>
                </c:pt>
                <c:pt idx="19">
                  <c:v>20-00</c:v>
                </c:pt>
                <c:pt idx="20">
                  <c:v>21-00</c:v>
                </c:pt>
                <c:pt idx="21">
                  <c:v>22-00</c:v>
                </c:pt>
                <c:pt idx="22">
                  <c:v>23-00</c:v>
                </c:pt>
                <c:pt idx="23">
                  <c:v>24-00</c:v>
                </c:pt>
              </c:strCache>
            </c:strRef>
          </c:cat>
          <c:val>
            <c:numRef>
              <c:f>'Всего без субабонентов'!$B$16:$B$39</c:f>
              <c:numCache>
                <c:formatCode>0</c:formatCode>
                <c:ptCount val="24"/>
                <c:pt idx="0">
                  <c:v>6253.44000000091</c:v>
                </c:pt>
                <c:pt idx="1">
                  <c:v>6179.7600000067177</c:v>
                </c:pt>
                <c:pt idx="2">
                  <c:v>6155.3399999847443</c:v>
                </c:pt>
                <c:pt idx="3">
                  <c:v>6041.1600000173621</c:v>
                </c:pt>
                <c:pt idx="4">
                  <c:v>5936.5799999991395</c:v>
                </c:pt>
                <c:pt idx="5">
                  <c:v>5800.9199999769862</c:v>
                </c:pt>
                <c:pt idx="6">
                  <c:v>5866.5000000063628</c:v>
                </c:pt>
                <c:pt idx="7">
                  <c:v>5898.1800000022304</c:v>
                </c:pt>
                <c:pt idx="8">
                  <c:v>6075.6599999870105</c:v>
                </c:pt>
                <c:pt idx="9">
                  <c:v>6128.8200000270081</c:v>
                </c:pt>
                <c:pt idx="10">
                  <c:v>6443.519999982118</c:v>
                </c:pt>
                <c:pt idx="11">
                  <c:v>6680.2799999878971</c:v>
                </c:pt>
                <c:pt idx="12">
                  <c:v>6680.1600000158942</c:v>
                </c:pt>
                <c:pt idx="13">
                  <c:v>6690.1199999943628</c:v>
                </c:pt>
                <c:pt idx="14">
                  <c:v>6608.0999999934647</c:v>
                </c:pt>
                <c:pt idx="15">
                  <c:v>6447.1800000219901</c:v>
                </c:pt>
                <c:pt idx="16">
                  <c:v>6335.2799999890976</c:v>
                </c:pt>
                <c:pt idx="17">
                  <c:v>6218.9999999736756</c:v>
                </c:pt>
                <c:pt idx="18">
                  <c:v>5911.8600000535025</c:v>
                </c:pt>
                <c:pt idx="19">
                  <c:v>5947.319999971478</c:v>
                </c:pt>
                <c:pt idx="20">
                  <c:v>6030.4199999964567</c:v>
                </c:pt>
                <c:pt idx="21">
                  <c:v>6037.0199999991655</c:v>
                </c:pt>
                <c:pt idx="22">
                  <c:v>5910.600000002114</c:v>
                </c:pt>
                <c:pt idx="23">
                  <c:v>6107.8199999993503</c:v>
                </c:pt>
              </c:numCache>
            </c:numRef>
          </c:val>
        </c:ser>
        <c:marker val="1"/>
        <c:axId val="77902976"/>
        <c:axId val="77422592"/>
      </c:lineChart>
      <c:catAx>
        <c:axId val="7790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час</a:t>
                </a:r>
              </a:p>
            </c:rich>
          </c:tx>
          <c:layout>
            <c:manualLayout>
              <c:xMode val="edge"/>
              <c:yMode val="edge"/>
              <c:x val="0.51582860623316784"/>
              <c:y val="0.929293020497227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7422592"/>
        <c:crosses val="autoZero"/>
        <c:auto val="1"/>
        <c:lblAlgn val="ctr"/>
        <c:lblOffset val="100"/>
        <c:tickLblSkip val="1"/>
        <c:tickMarkSkip val="1"/>
      </c:catAx>
      <c:valAx>
        <c:axId val="7742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активная э/э, кВт </a:t>
                </a:r>
              </a:p>
            </c:rich>
          </c:tx>
          <c:layout>
            <c:manualLayout>
              <c:xMode val="edge"/>
              <c:yMode val="edge"/>
              <c:x val="1.1173225900350527E-2"/>
              <c:y val="0.3434343809890543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790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30"/>
  <sheetViews>
    <sheetView zoomScale="65" workbookViewId="0"/>
  </sheetViews>
  <sheetProtection content="1" objects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&amp;C&amp;14График нагрузки за 20 июня 2012г.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5648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workbookViewId="0"/>
  </sheetViews>
  <sheetFormatPr defaultRowHeight="12.75"/>
  <sheetData>
    <row r="1" spans="1:65">
      <c r="A1" t="s">
        <v>277</v>
      </c>
    </row>
    <row r="2" spans="1:65">
      <c r="A2" t="s">
        <v>278</v>
      </c>
      <c r="B2" t="s">
        <v>374</v>
      </c>
      <c r="C2" t="s">
        <v>375</v>
      </c>
      <c r="D2" t="s">
        <v>279</v>
      </c>
      <c r="E2" t="s">
        <v>280</v>
      </c>
      <c r="F2" t="s">
        <v>279</v>
      </c>
      <c r="G2" t="s">
        <v>281</v>
      </c>
      <c r="K2" t="s">
        <v>282</v>
      </c>
      <c r="M2" t="s">
        <v>300</v>
      </c>
      <c r="W2" t="s">
        <v>279</v>
      </c>
    </row>
    <row r="3" spans="1:65">
      <c r="A3" t="s">
        <v>284</v>
      </c>
      <c r="B3" t="s">
        <v>285</v>
      </c>
    </row>
    <row r="4" spans="1:65">
      <c r="A4" t="s">
        <v>286</v>
      </c>
      <c r="B4" t="s">
        <v>287</v>
      </c>
      <c r="C4" t="s">
        <v>288</v>
      </c>
      <c r="D4" t="s">
        <v>293</v>
      </c>
      <c r="F4" t="s">
        <v>289</v>
      </c>
      <c r="O4" t="s">
        <v>290</v>
      </c>
    </row>
    <row r="5" spans="1:65">
      <c r="A5" t="s">
        <v>286</v>
      </c>
      <c r="B5" t="s">
        <v>287</v>
      </c>
      <c r="C5" t="s">
        <v>291</v>
      </c>
      <c r="D5" t="s">
        <v>292</v>
      </c>
      <c r="F5" t="s">
        <v>289</v>
      </c>
      <c r="O5" t="s">
        <v>290</v>
      </c>
    </row>
    <row r="6" spans="1:65">
      <c r="A6" t="s">
        <v>295</v>
      </c>
      <c r="B6" t="s">
        <v>294</v>
      </c>
      <c r="C6" t="s">
        <v>285</v>
      </c>
      <c r="E6" t="s">
        <v>308</v>
      </c>
      <c r="G6" t="s">
        <v>296</v>
      </c>
      <c r="J6" t="s">
        <v>297</v>
      </c>
      <c r="K6" t="s">
        <v>298</v>
      </c>
      <c r="M6" t="s">
        <v>310</v>
      </c>
      <c r="N6" t="s">
        <v>299</v>
      </c>
      <c r="O6" t="s">
        <v>309</v>
      </c>
      <c r="P6" t="s">
        <v>300</v>
      </c>
      <c r="T6" t="s">
        <v>301</v>
      </c>
      <c r="Z6" t="s">
        <v>302</v>
      </c>
      <c r="AF6" t="s">
        <v>283</v>
      </c>
      <c r="AG6" t="s">
        <v>299</v>
      </c>
      <c r="AO6" t="s">
        <v>290</v>
      </c>
      <c r="AT6" t="s">
        <v>299</v>
      </c>
      <c r="AV6" t="s">
        <v>303</v>
      </c>
      <c r="AW6" t="s">
        <v>304</v>
      </c>
      <c r="BC6" t="s">
        <v>305</v>
      </c>
      <c r="BI6" t="s">
        <v>300</v>
      </c>
      <c r="BJ6" t="s">
        <v>299</v>
      </c>
      <c r="BK6" t="s">
        <v>299</v>
      </c>
      <c r="BL6" t="s">
        <v>279</v>
      </c>
      <c r="BM6" t="s">
        <v>299</v>
      </c>
    </row>
    <row r="7" spans="1:65">
      <c r="A7" t="s">
        <v>295</v>
      </c>
      <c r="B7" t="s">
        <v>294</v>
      </c>
      <c r="C7" t="s">
        <v>306</v>
      </c>
      <c r="E7" t="s">
        <v>311</v>
      </c>
      <c r="G7" t="s">
        <v>296</v>
      </c>
      <c r="J7" t="s">
        <v>297</v>
      </c>
      <c r="K7" t="s">
        <v>298</v>
      </c>
      <c r="M7" t="s">
        <v>310</v>
      </c>
      <c r="N7" t="s">
        <v>299</v>
      </c>
      <c r="O7" t="s">
        <v>309</v>
      </c>
      <c r="P7" t="s">
        <v>300</v>
      </c>
      <c r="T7" t="s">
        <v>301</v>
      </c>
      <c r="Z7" t="s">
        <v>302</v>
      </c>
      <c r="AF7" t="s">
        <v>283</v>
      </c>
      <c r="AG7" t="s">
        <v>299</v>
      </c>
      <c r="AO7" t="s">
        <v>290</v>
      </c>
      <c r="AT7" t="s">
        <v>299</v>
      </c>
      <c r="AV7" t="s">
        <v>312</v>
      </c>
      <c r="AW7" t="s">
        <v>304</v>
      </c>
      <c r="BC7" t="s">
        <v>305</v>
      </c>
      <c r="BE7" t="s">
        <v>307</v>
      </c>
      <c r="BI7" t="s">
        <v>291</v>
      </c>
      <c r="BJ7" t="s">
        <v>299</v>
      </c>
      <c r="BK7" t="s">
        <v>299</v>
      </c>
      <c r="BL7" t="s">
        <v>279</v>
      </c>
      <c r="BM7" t="s">
        <v>299</v>
      </c>
    </row>
    <row r="8" spans="1:65">
      <c r="A8" t="s">
        <v>284</v>
      </c>
      <c r="B8" t="s">
        <v>313</v>
      </c>
    </row>
    <row r="9" spans="1:65">
      <c r="A9" t="s">
        <v>286</v>
      </c>
      <c r="B9" t="s">
        <v>287</v>
      </c>
      <c r="C9" t="s">
        <v>288</v>
      </c>
      <c r="D9" t="s">
        <v>293</v>
      </c>
      <c r="F9" t="s">
        <v>289</v>
      </c>
      <c r="O9" t="s">
        <v>290</v>
      </c>
    </row>
    <row r="10" spans="1:65">
      <c r="A10" t="s">
        <v>286</v>
      </c>
      <c r="B10" t="s">
        <v>287</v>
      </c>
      <c r="C10" t="s">
        <v>291</v>
      </c>
      <c r="D10" t="s">
        <v>292</v>
      </c>
      <c r="F10" t="s">
        <v>289</v>
      </c>
      <c r="O10" t="s">
        <v>290</v>
      </c>
    </row>
    <row r="11" spans="1:65">
      <c r="A11" t="s">
        <v>295</v>
      </c>
      <c r="B11" t="s">
        <v>294</v>
      </c>
      <c r="C11" t="s">
        <v>285</v>
      </c>
      <c r="E11" t="s">
        <v>314</v>
      </c>
      <c r="G11" t="s">
        <v>296</v>
      </c>
      <c r="J11" t="s">
        <v>297</v>
      </c>
      <c r="K11" t="s">
        <v>298</v>
      </c>
      <c r="M11" t="s">
        <v>310</v>
      </c>
      <c r="N11" t="s">
        <v>299</v>
      </c>
      <c r="O11" t="s">
        <v>315</v>
      </c>
      <c r="P11" t="s">
        <v>300</v>
      </c>
      <c r="T11" t="s">
        <v>301</v>
      </c>
      <c r="Z11" t="s">
        <v>302</v>
      </c>
      <c r="AF11" t="s">
        <v>283</v>
      </c>
      <c r="AG11" t="s">
        <v>299</v>
      </c>
      <c r="AO11" t="s">
        <v>290</v>
      </c>
      <c r="AT11" t="s">
        <v>299</v>
      </c>
      <c r="AV11" t="s">
        <v>303</v>
      </c>
      <c r="AW11" t="s">
        <v>304</v>
      </c>
      <c r="BC11" t="s">
        <v>305</v>
      </c>
      <c r="BI11" t="s">
        <v>300</v>
      </c>
      <c r="BJ11" t="s">
        <v>299</v>
      </c>
      <c r="BK11" t="s">
        <v>299</v>
      </c>
      <c r="BL11" t="s">
        <v>279</v>
      </c>
      <c r="BM11" t="s">
        <v>299</v>
      </c>
    </row>
    <row r="12" spans="1:65">
      <c r="A12" t="s">
        <v>295</v>
      </c>
      <c r="B12" t="s">
        <v>294</v>
      </c>
      <c r="C12" t="s">
        <v>306</v>
      </c>
      <c r="E12" t="s">
        <v>316</v>
      </c>
      <c r="G12" t="s">
        <v>296</v>
      </c>
      <c r="J12" t="s">
        <v>297</v>
      </c>
      <c r="K12" t="s">
        <v>298</v>
      </c>
      <c r="M12" t="s">
        <v>310</v>
      </c>
      <c r="N12" t="s">
        <v>299</v>
      </c>
      <c r="O12" t="s">
        <v>315</v>
      </c>
      <c r="P12" t="s">
        <v>300</v>
      </c>
      <c r="T12" t="s">
        <v>301</v>
      </c>
      <c r="Z12" t="s">
        <v>302</v>
      </c>
      <c r="AF12" t="s">
        <v>283</v>
      </c>
      <c r="AG12" t="s">
        <v>299</v>
      </c>
      <c r="AO12" t="s">
        <v>290</v>
      </c>
      <c r="AT12" t="s">
        <v>299</v>
      </c>
      <c r="AV12" t="s">
        <v>312</v>
      </c>
      <c r="AW12" t="s">
        <v>304</v>
      </c>
      <c r="BC12" t="s">
        <v>305</v>
      </c>
      <c r="BE12" t="s">
        <v>307</v>
      </c>
      <c r="BI12" t="s">
        <v>291</v>
      </c>
      <c r="BJ12" t="s">
        <v>299</v>
      </c>
      <c r="BK12" t="s">
        <v>299</v>
      </c>
      <c r="BL12" t="s">
        <v>279</v>
      </c>
      <c r="BM12" t="s">
        <v>299</v>
      </c>
    </row>
    <row r="13" spans="1:65">
      <c r="A13" t="s">
        <v>284</v>
      </c>
      <c r="B13" t="s">
        <v>300</v>
      </c>
    </row>
    <row r="14" spans="1:65">
      <c r="A14" t="s">
        <v>286</v>
      </c>
      <c r="B14" t="s">
        <v>287</v>
      </c>
      <c r="C14" t="s">
        <v>288</v>
      </c>
      <c r="D14" t="s">
        <v>293</v>
      </c>
      <c r="F14" t="s">
        <v>289</v>
      </c>
      <c r="O14" t="s">
        <v>290</v>
      </c>
    </row>
    <row r="15" spans="1:65">
      <c r="A15" t="s">
        <v>286</v>
      </c>
      <c r="B15" t="s">
        <v>287</v>
      </c>
      <c r="C15" t="s">
        <v>291</v>
      </c>
      <c r="D15" t="s">
        <v>292</v>
      </c>
      <c r="F15" t="s">
        <v>289</v>
      </c>
      <c r="O15" t="s">
        <v>290</v>
      </c>
    </row>
    <row r="16" spans="1:65">
      <c r="A16" t="s">
        <v>295</v>
      </c>
      <c r="B16" t="s">
        <v>294</v>
      </c>
      <c r="C16" t="s">
        <v>285</v>
      </c>
      <c r="E16" t="s">
        <v>317</v>
      </c>
      <c r="G16" t="s">
        <v>296</v>
      </c>
      <c r="J16" t="s">
        <v>297</v>
      </c>
      <c r="K16" t="s">
        <v>298</v>
      </c>
      <c r="M16" t="s">
        <v>310</v>
      </c>
      <c r="N16" t="s">
        <v>299</v>
      </c>
      <c r="O16" t="s">
        <v>318</v>
      </c>
      <c r="P16" t="s">
        <v>300</v>
      </c>
      <c r="T16" t="s">
        <v>301</v>
      </c>
      <c r="Z16" t="s">
        <v>302</v>
      </c>
      <c r="AF16" t="s">
        <v>283</v>
      </c>
      <c r="AG16" t="s">
        <v>299</v>
      </c>
      <c r="AO16" t="s">
        <v>290</v>
      </c>
      <c r="AT16" t="s">
        <v>299</v>
      </c>
      <c r="AV16" t="s">
        <v>303</v>
      </c>
      <c r="AW16" t="s">
        <v>304</v>
      </c>
      <c r="BC16" t="s">
        <v>305</v>
      </c>
      <c r="BI16" t="s">
        <v>300</v>
      </c>
      <c r="BJ16" t="s">
        <v>299</v>
      </c>
      <c r="BK16" t="s">
        <v>299</v>
      </c>
      <c r="BL16" t="s">
        <v>279</v>
      </c>
      <c r="BM16" t="s">
        <v>299</v>
      </c>
    </row>
    <row r="17" spans="1:65">
      <c r="A17" t="s">
        <v>295</v>
      </c>
      <c r="B17" t="s">
        <v>294</v>
      </c>
      <c r="C17" t="s">
        <v>306</v>
      </c>
      <c r="E17" t="s">
        <v>319</v>
      </c>
      <c r="G17" t="s">
        <v>296</v>
      </c>
      <c r="J17" t="s">
        <v>297</v>
      </c>
      <c r="K17" t="s">
        <v>298</v>
      </c>
      <c r="M17" t="s">
        <v>310</v>
      </c>
      <c r="N17" t="s">
        <v>299</v>
      </c>
      <c r="O17" t="s">
        <v>318</v>
      </c>
      <c r="P17" t="s">
        <v>300</v>
      </c>
      <c r="T17" t="s">
        <v>301</v>
      </c>
      <c r="Z17" t="s">
        <v>302</v>
      </c>
      <c r="AF17" t="s">
        <v>283</v>
      </c>
      <c r="AG17" t="s">
        <v>299</v>
      </c>
      <c r="AO17" t="s">
        <v>290</v>
      </c>
      <c r="AT17" t="s">
        <v>299</v>
      </c>
      <c r="AV17" t="s">
        <v>312</v>
      </c>
      <c r="AW17" t="s">
        <v>304</v>
      </c>
      <c r="BC17" t="s">
        <v>305</v>
      </c>
      <c r="BE17" t="s">
        <v>307</v>
      </c>
      <c r="BI17" t="s">
        <v>291</v>
      </c>
      <c r="BJ17" t="s">
        <v>299</v>
      </c>
      <c r="BK17" t="s">
        <v>299</v>
      </c>
      <c r="BL17" t="s">
        <v>279</v>
      </c>
      <c r="BM17" t="s">
        <v>299</v>
      </c>
    </row>
    <row r="18" spans="1:65">
      <c r="A18" t="s">
        <v>284</v>
      </c>
      <c r="B18" t="s">
        <v>288</v>
      </c>
    </row>
    <row r="19" spans="1:65">
      <c r="A19" t="s">
        <v>286</v>
      </c>
      <c r="B19" t="s">
        <v>287</v>
      </c>
      <c r="C19" t="s">
        <v>288</v>
      </c>
      <c r="D19" t="s">
        <v>293</v>
      </c>
      <c r="F19" t="s">
        <v>289</v>
      </c>
      <c r="O19" t="s">
        <v>290</v>
      </c>
    </row>
    <row r="20" spans="1:65">
      <c r="A20" t="s">
        <v>286</v>
      </c>
      <c r="B20" t="s">
        <v>287</v>
      </c>
      <c r="C20" t="s">
        <v>291</v>
      </c>
      <c r="D20" t="s">
        <v>292</v>
      </c>
      <c r="F20" t="s">
        <v>289</v>
      </c>
      <c r="O20" t="s">
        <v>290</v>
      </c>
    </row>
    <row r="21" spans="1:65">
      <c r="A21" t="s">
        <v>295</v>
      </c>
      <c r="B21" t="s">
        <v>294</v>
      </c>
      <c r="C21" t="s">
        <v>285</v>
      </c>
      <c r="E21" t="s">
        <v>320</v>
      </c>
      <c r="G21" t="s">
        <v>296</v>
      </c>
      <c r="J21" t="s">
        <v>297</v>
      </c>
      <c r="K21" t="s">
        <v>298</v>
      </c>
      <c r="M21" t="s">
        <v>310</v>
      </c>
      <c r="N21" t="s">
        <v>299</v>
      </c>
      <c r="O21" t="s">
        <v>321</v>
      </c>
      <c r="P21" t="s">
        <v>300</v>
      </c>
      <c r="T21" t="s">
        <v>301</v>
      </c>
      <c r="Z21" t="s">
        <v>302</v>
      </c>
      <c r="AF21" t="s">
        <v>283</v>
      </c>
      <c r="AG21" t="s">
        <v>299</v>
      </c>
      <c r="AO21" t="s">
        <v>290</v>
      </c>
      <c r="AT21" t="s">
        <v>299</v>
      </c>
      <c r="AV21" t="s">
        <v>303</v>
      </c>
      <c r="AW21" t="s">
        <v>304</v>
      </c>
      <c r="BC21" t="s">
        <v>305</v>
      </c>
      <c r="BI21" t="s">
        <v>300</v>
      </c>
      <c r="BJ21" t="s">
        <v>299</v>
      </c>
      <c r="BK21" t="s">
        <v>299</v>
      </c>
      <c r="BL21" t="s">
        <v>279</v>
      </c>
      <c r="BM21" t="s">
        <v>299</v>
      </c>
    </row>
    <row r="22" spans="1:65">
      <c r="A22" t="s">
        <v>295</v>
      </c>
      <c r="B22" t="s">
        <v>294</v>
      </c>
      <c r="C22" t="s">
        <v>306</v>
      </c>
      <c r="E22" t="s">
        <v>322</v>
      </c>
      <c r="G22" t="s">
        <v>296</v>
      </c>
      <c r="J22" t="s">
        <v>297</v>
      </c>
      <c r="K22" t="s">
        <v>298</v>
      </c>
      <c r="M22" t="s">
        <v>310</v>
      </c>
      <c r="N22" t="s">
        <v>299</v>
      </c>
      <c r="O22" t="s">
        <v>321</v>
      </c>
      <c r="P22" t="s">
        <v>300</v>
      </c>
      <c r="T22" t="s">
        <v>301</v>
      </c>
      <c r="Z22" t="s">
        <v>302</v>
      </c>
      <c r="AF22" t="s">
        <v>283</v>
      </c>
      <c r="AG22" t="s">
        <v>299</v>
      </c>
      <c r="AO22" t="s">
        <v>290</v>
      </c>
      <c r="AT22" t="s">
        <v>299</v>
      </c>
      <c r="AV22" t="s">
        <v>312</v>
      </c>
      <c r="AW22" t="s">
        <v>304</v>
      </c>
      <c r="BC22" t="s">
        <v>305</v>
      </c>
      <c r="BE22" t="s">
        <v>307</v>
      </c>
      <c r="BI22" t="s">
        <v>291</v>
      </c>
      <c r="BJ22" t="s">
        <v>299</v>
      </c>
      <c r="BK22" t="s">
        <v>299</v>
      </c>
      <c r="BL22" t="s">
        <v>279</v>
      </c>
      <c r="BM22" t="s">
        <v>299</v>
      </c>
    </row>
    <row r="23" spans="1:65">
      <c r="A23" t="s">
        <v>284</v>
      </c>
      <c r="B23" t="s">
        <v>306</v>
      </c>
    </row>
    <row r="24" spans="1:65">
      <c r="A24" t="s">
        <v>286</v>
      </c>
      <c r="B24" t="s">
        <v>287</v>
      </c>
      <c r="C24" t="s">
        <v>288</v>
      </c>
      <c r="D24" t="s">
        <v>293</v>
      </c>
      <c r="F24" t="s">
        <v>289</v>
      </c>
      <c r="O24" t="s">
        <v>290</v>
      </c>
    </row>
    <row r="25" spans="1:65">
      <c r="A25" t="s">
        <v>286</v>
      </c>
      <c r="B25" t="s">
        <v>287</v>
      </c>
      <c r="C25" t="s">
        <v>291</v>
      </c>
      <c r="D25" t="s">
        <v>292</v>
      </c>
      <c r="F25" t="s">
        <v>289</v>
      </c>
      <c r="O25" t="s">
        <v>290</v>
      </c>
    </row>
    <row r="26" spans="1:65">
      <c r="A26" t="s">
        <v>295</v>
      </c>
      <c r="B26" t="s">
        <v>294</v>
      </c>
      <c r="C26" t="s">
        <v>285</v>
      </c>
      <c r="E26" t="s">
        <v>333</v>
      </c>
      <c r="G26" t="s">
        <v>296</v>
      </c>
      <c r="J26" t="s">
        <v>297</v>
      </c>
      <c r="K26" t="s">
        <v>298</v>
      </c>
      <c r="M26" t="s">
        <v>310</v>
      </c>
      <c r="N26" t="s">
        <v>299</v>
      </c>
      <c r="O26" t="s">
        <v>334</v>
      </c>
      <c r="P26" t="s">
        <v>300</v>
      </c>
      <c r="T26" t="s">
        <v>301</v>
      </c>
      <c r="Z26" t="s">
        <v>302</v>
      </c>
      <c r="AF26" t="s">
        <v>283</v>
      </c>
      <c r="AG26" t="s">
        <v>299</v>
      </c>
      <c r="AO26" t="s">
        <v>290</v>
      </c>
      <c r="AT26" t="s">
        <v>299</v>
      </c>
      <c r="AV26" t="s">
        <v>303</v>
      </c>
      <c r="AW26" t="s">
        <v>304</v>
      </c>
      <c r="BC26" t="s">
        <v>305</v>
      </c>
      <c r="BI26" t="s">
        <v>300</v>
      </c>
      <c r="BJ26" t="s">
        <v>299</v>
      </c>
      <c r="BK26" t="s">
        <v>299</v>
      </c>
      <c r="BL26" t="s">
        <v>279</v>
      </c>
      <c r="BM26" t="s">
        <v>299</v>
      </c>
    </row>
    <row r="27" spans="1:65">
      <c r="A27" t="s">
        <v>295</v>
      </c>
      <c r="B27" t="s">
        <v>294</v>
      </c>
      <c r="C27" t="s">
        <v>306</v>
      </c>
      <c r="E27" t="s">
        <v>335</v>
      </c>
      <c r="G27" t="s">
        <v>296</v>
      </c>
      <c r="J27" t="s">
        <v>297</v>
      </c>
      <c r="K27" t="s">
        <v>298</v>
      </c>
      <c r="M27" t="s">
        <v>310</v>
      </c>
      <c r="N27" t="s">
        <v>299</v>
      </c>
      <c r="O27" t="s">
        <v>334</v>
      </c>
      <c r="P27" t="s">
        <v>300</v>
      </c>
      <c r="T27" t="s">
        <v>301</v>
      </c>
      <c r="Z27" t="s">
        <v>302</v>
      </c>
      <c r="AF27" t="s">
        <v>283</v>
      </c>
      <c r="AG27" t="s">
        <v>299</v>
      </c>
      <c r="AO27" t="s">
        <v>290</v>
      </c>
      <c r="AT27" t="s">
        <v>299</v>
      </c>
      <c r="AV27" t="s">
        <v>312</v>
      </c>
      <c r="AW27" t="s">
        <v>304</v>
      </c>
      <c r="BC27" t="s">
        <v>305</v>
      </c>
      <c r="BE27" t="s">
        <v>307</v>
      </c>
      <c r="BI27" t="s">
        <v>291</v>
      </c>
      <c r="BJ27" t="s">
        <v>299</v>
      </c>
      <c r="BK27" t="s">
        <v>299</v>
      </c>
      <c r="BL27" t="s">
        <v>279</v>
      </c>
      <c r="BM27" t="s">
        <v>299</v>
      </c>
    </row>
    <row r="28" spans="1:65">
      <c r="A28" t="s">
        <v>284</v>
      </c>
      <c r="B28" t="s">
        <v>323</v>
      </c>
    </row>
    <row r="29" spans="1:65">
      <c r="A29" t="s">
        <v>286</v>
      </c>
      <c r="B29" t="s">
        <v>287</v>
      </c>
      <c r="C29" t="s">
        <v>288</v>
      </c>
      <c r="D29" t="s">
        <v>293</v>
      </c>
      <c r="F29" t="s">
        <v>289</v>
      </c>
      <c r="O29" t="s">
        <v>290</v>
      </c>
    </row>
    <row r="30" spans="1:65">
      <c r="A30" t="s">
        <v>286</v>
      </c>
      <c r="B30" t="s">
        <v>287</v>
      </c>
      <c r="C30" t="s">
        <v>291</v>
      </c>
      <c r="D30" t="s">
        <v>292</v>
      </c>
      <c r="F30" t="s">
        <v>289</v>
      </c>
      <c r="O30" t="s">
        <v>290</v>
      </c>
    </row>
    <row r="31" spans="1:65">
      <c r="A31" t="s">
        <v>295</v>
      </c>
      <c r="B31" t="s">
        <v>294</v>
      </c>
      <c r="C31" t="s">
        <v>285</v>
      </c>
      <c r="E31" t="s">
        <v>336</v>
      </c>
      <c r="G31" t="s">
        <v>296</v>
      </c>
      <c r="J31" t="s">
        <v>297</v>
      </c>
      <c r="K31" t="s">
        <v>298</v>
      </c>
      <c r="M31" t="s">
        <v>310</v>
      </c>
      <c r="N31" t="s">
        <v>299</v>
      </c>
      <c r="O31" t="s">
        <v>337</v>
      </c>
      <c r="P31" t="s">
        <v>300</v>
      </c>
      <c r="T31" t="s">
        <v>301</v>
      </c>
      <c r="Z31" t="s">
        <v>302</v>
      </c>
      <c r="AF31" t="s">
        <v>283</v>
      </c>
      <c r="AG31" t="s">
        <v>299</v>
      </c>
      <c r="AO31" t="s">
        <v>290</v>
      </c>
      <c r="AT31" t="s">
        <v>299</v>
      </c>
      <c r="AV31" t="s">
        <v>303</v>
      </c>
      <c r="AW31" t="s">
        <v>304</v>
      </c>
      <c r="BC31" t="s">
        <v>305</v>
      </c>
      <c r="BI31" t="s">
        <v>300</v>
      </c>
      <c r="BJ31" t="s">
        <v>299</v>
      </c>
      <c r="BK31" t="s">
        <v>299</v>
      </c>
      <c r="BL31" t="s">
        <v>279</v>
      </c>
      <c r="BM31" t="s">
        <v>299</v>
      </c>
    </row>
    <row r="32" spans="1:65">
      <c r="A32" t="s">
        <v>295</v>
      </c>
      <c r="B32" t="s">
        <v>294</v>
      </c>
      <c r="C32" t="s">
        <v>306</v>
      </c>
      <c r="E32" t="s">
        <v>338</v>
      </c>
      <c r="G32" t="s">
        <v>296</v>
      </c>
      <c r="J32" t="s">
        <v>297</v>
      </c>
      <c r="K32" t="s">
        <v>298</v>
      </c>
      <c r="M32" t="s">
        <v>310</v>
      </c>
      <c r="N32" t="s">
        <v>299</v>
      </c>
      <c r="O32" t="s">
        <v>337</v>
      </c>
      <c r="P32" t="s">
        <v>300</v>
      </c>
      <c r="T32" t="s">
        <v>301</v>
      </c>
      <c r="Z32" t="s">
        <v>302</v>
      </c>
      <c r="AF32" t="s">
        <v>283</v>
      </c>
      <c r="AG32" t="s">
        <v>299</v>
      </c>
      <c r="AO32" t="s">
        <v>290</v>
      </c>
      <c r="AT32" t="s">
        <v>299</v>
      </c>
      <c r="AV32" t="s">
        <v>312</v>
      </c>
      <c r="AW32" t="s">
        <v>304</v>
      </c>
      <c r="BC32" t="s">
        <v>305</v>
      </c>
      <c r="BE32" t="s">
        <v>307</v>
      </c>
      <c r="BI32" t="s">
        <v>291</v>
      </c>
      <c r="BJ32" t="s">
        <v>299</v>
      </c>
      <c r="BK32" t="s">
        <v>299</v>
      </c>
      <c r="BL32" t="s">
        <v>279</v>
      </c>
      <c r="BM32" t="s">
        <v>299</v>
      </c>
    </row>
    <row r="33" spans="1:65">
      <c r="A33" t="s">
        <v>284</v>
      </c>
      <c r="B33" t="s">
        <v>291</v>
      </c>
    </row>
    <row r="34" spans="1:65">
      <c r="A34" t="s">
        <v>286</v>
      </c>
      <c r="B34" t="s">
        <v>287</v>
      </c>
      <c r="C34" t="s">
        <v>288</v>
      </c>
      <c r="D34" t="s">
        <v>293</v>
      </c>
      <c r="F34" t="s">
        <v>289</v>
      </c>
      <c r="O34" t="s">
        <v>290</v>
      </c>
    </row>
    <row r="35" spans="1:65">
      <c r="A35" t="s">
        <v>286</v>
      </c>
      <c r="B35" t="s">
        <v>287</v>
      </c>
      <c r="C35" t="s">
        <v>291</v>
      </c>
      <c r="D35" t="s">
        <v>292</v>
      </c>
      <c r="F35" t="s">
        <v>289</v>
      </c>
      <c r="O35" t="s">
        <v>290</v>
      </c>
    </row>
    <row r="36" spans="1:65">
      <c r="A36" t="s">
        <v>295</v>
      </c>
      <c r="B36" t="s">
        <v>294</v>
      </c>
      <c r="C36" t="s">
        <v>285</v>
      </c>
      <c r="E36" t="s">
        <v>341</v>
      </c>
      <c r="G36" t="s">
        <v>296</v>
      </c>
      <c r="J36" t="s">
        <v>297</v>
      </c>
      <c r="K36" t="s">
        <v>298</v>
      </c>
      <c r="M36" t="s">
        <v>310</v>
      </c>
      <c r="N36" t="s">
        <v>299</v>
      </c>
      <c r="O36" t="s">
        <v>342</v>
      </c>
      <c r="P36" t="s">
        <v>300</v>
      </c>
      <c r="T36" t="s">
        <v>301</v>
      </c>
      <c r="Z36" t="s">
        <v>302</v>
      </c>
      <c r="AF36" t="s">
        <v>283</v>
      </c>
      <c r="AG36" t="s">
        <v>299</v>
      </c>
      <c r="AO36" t="s">
        <v>290</v>
      </c>
      <c r="AT36" t="s">
        <v>299</v>
      </c>
      <c r="AV36" t="s">
        <v>303</v>
      </c>
      <c r="AW36" t="s">
        <v>304</v>
      </c>
      <c r="BC36" t="s">
        <v>305</v>
      </c>
      <c r="BI36" t="s">
        <v>300</v>
      </c>
      <c r="BJ36" t="s">
        <v>299</v>
      </c>
      <c r="BK36" t="s">
        <v>299</v>
      </c>
      <c r="BL36" t="s">
        <v>279</v>
      </c>
      <c r="BM36" t="s">
        <v>299</v>
      </c>
    </row>
    <row r="37" spans="1:65">
      <c r="A37" t="s">
        <v>295</v>
      </c>
      <c r="B37" t="s">
        <v>294</v>
      </c>
      <c r="C37" t="s">
        <v>306</v>
      </c>
      <c r="E37" t="s">
        <v>343</v>
      </c>
      <c r="G37" t="s">
        <v>296</v>
      </c>
      <c r="J37" t="s">
        <v>297</v>
      </c>
      <c r="K37" t="s">
        <v>298</v>
      </c>
      <c r="M37" t="s">
        <v>310</v>
      </c>
      <c r="N37" t="s">
        <v>299</v>
      </c>
      <c r="O37" t="s">
        <v>342</v>
      </c>
      <c r="P37" t="s">
        <v>300</v>
      </c>
      <c r="T37" t="s">
        <v>301</v>
      </c>
      <c r="Z37" t="s">
        <v>302</v>
      </c>
      <c r="AF37" t="s">
        <v>283</v>
      </c>
      <c r="AG37" t="s">
        <v>299</v>
      </c>
      <c r="AO37" t="s">
        <v>290</v>
      </c>
      <c r="AT37" t="s">
        <v>299</v>
      </c>
      <c r="AV37" t="s">
        <v>312</v>
      </c>
      <c r="AW37" t="s">
        <v>304</v>
      </c>
      <c r="BC37" t="s">
        <v>305</v>
      </c>
      <c r="BE37" t="s">
        <v>307</v>
      </c>
      <c r="BI37" t="s">
        <v>291</v>
      </c>
      <c r="BJ37" t="s">
        <v>299</v>
      </c>
      <c r="BK37" t="s">
        <v>299</v>
      </c>
      <c r="BL37" t="s">
        <v>279</v>
      </c>
      <c r="BM37" t="s">
        <v>299</v>
      </c>
    </row>
    <row r="38" spans="1:65">
      <c r="A38" t="s">
        <v>284</v>
      </c>
      <c r="B38" t="s">
        <v>324</v>
      </c>
    </row>
    <row r="39" spans="1:65">
      <c r="A39" t="s">
        <v>286</v>
      </c>
      <c r="B39" t="s">
        <v>287</v>
      </c>
      <c r="C39" t="s">
        <v>288</v>
      </c>
      <c r="D39" t="s">
        <v>293</v>
      </c>
      <c r="F39" t="s">
        <v>289</v>
      </c>
      <c r="O39" t="s">
        <v>290</v>
      </c>
    </row>
    <row r="40" spans="1:65">
      <c r="A40" t="s">
        <v>286</v>
      </c>
      <c r="B40" t="s">
        <v>287</v>
      </c>
      <c r="C40" t="s">
        <v>291</v>
      </c>
      <c r="D40" t="s">
        <v>292</v>
      </c>
      <c r="F40" t="s">
        <v>289</v>
      </c>
      <c r="O40" t="s">
        <v>290</v>
      </c>
    </row>
    <row r="41" spans="1:65">
      <c r="A41" t="s">
        <v>295</v>
      </c>
      <c r="B41" t="s">
        <v>294</v>
      </c>
      <c r="C41" t="s">
        <v>285</v>
      </c>
      <c r="E41" t="s">
        <v>339</v>
      </c>
      <c r="G41" t="s">
        <v>296</v>
      </c>
      <c r="J41" t="s">
        <v>297</v>
      </c>
      <c r="K41" t="s">
        <v>298</v>
      </c>
      <c r="M41" t="s">
        <v>310</v>
      </c>
      <c r="N41" t="s">
        <v>299</v>
      </c>
      <c r="O41" t="s">
        <v>340</v>
      </c>
      <c r="P41" t="s">
        <v>300</v>
      </c>
      <c r="T41" t="s">
        <v>301</v>
      </c>
      <c r="Z41" t="s">
        <v>302</v>
      </c>
      <c r="AF41" t="s">
        <v>283</v>
      </c>
      <c r="AG41" t="s">
        <v>299</v>
      </c>
      <c r="AO41" t="s">
        <v>290</v>
      </c>
      <c r="AT41" t="s">
        <v>299</v>
      </c>
      <c r="AV41" t="s">
        <v>303</v>
      </c>
      <c r="AW41" t="s">
        <v>304</v>
      </c>
      <c r="BC41" t="s">
        <v>305</v>
      </c>
      <c r="BI41" t="s">
        <v>300</v>
      </c>
      <c r="BJ41" t="s">
        <v>299</v>
      </c>
      <c r="BK41" t="s">
        <v>299</v>
      </c>
      <c r="BL41" t="s">
        <v>279</v>
      </c>
      <c r="BM41" t="s">
        <v>299</v>
      </c>
    </row>
    <row r="42" spans="1:65">
      <c r="A42" t="s">
        <v>295</v>
      </c>
      <c r="B42" t="s">
        <v>294</v>
      </c>
      <c r="C42" t="s">
        <v>306</v>
      </c>
      <c r="E42" t="s">
        <v>376</v>
      </c>
      <c r="G42" t="s">
        <v>296</v>
      </c>
      <c r="J42" t="s">
        <v>297</v>
      </c>
      <c r="K42" t="s">
        <v>298</v>
      </c>
      <c r="M42" t="s">
        <v>310</v>
      </c>
      <c r="N42" t="s">
        <v>299</v>
      </c>
      <c r="O42" t="s">
        <v>340</v>
      </c>
      <c r="P42" t="s">
        <v>300</v>
      </c>
      <c r="T42" t="s">
        <v>301</v>
      </c>
      <c r="Z42" t="s">
        <v>302</v>
      </c>
      <c r="AF42" t="s">
        <v>283</v>
      </c>
      <c r="AG42" t="s">
        <v>299</v>
      </c>
      <c r="AO42" t="s">
        <v>290</v>
      </c>
      <c r="AT42" t="s">
        <v>299</v>
      </c>
      <c r="AV42" t="s">
        <v>312</v>
      </c>
      <c r="AW42" t="s">
        <v>304</v>
      </c>
      <c r="BC42" t="s">
        <v>305</v>
      </c>
      <c r="BE42" t="s">
        <v>307</v>
      </c>
      <c r="BI42" t="s">
        <v>291</v>
      </c>
      <c r="BJ42" t="s">
        <v>299</v>
      </c>
      <c r="BK42" t="s">
        <v>299</v>
      </c>
      <c r="BL42" t="s">
        <v>279</v>
      </c>
      <c r="BM42" t="s">
        <v>299</v>
      </c>
    </row>
    <row r="43" spans="1:65">
      <c r="A43" t="s">
        <v>284</v>
      </c>
      <c r="B43" t="s">
        <v>287</v>
      </c>
    </row>
    <row r="44" spans="1:65">
      <c r="A44" t="s">
        <v>286</v>
      </c>
      <c r="B44" t="s">
        <v>287</v>
      </c>
      <c r="C44" t="s">
        <v>288</v>
      </c>
      <c r="D44" t="s">
        <v>293</v>
      </c>
      <c r="F44" t="s">
        <v>289</v>
      </c>
      <c r="O44" t="s">
        <v>290</v>
      </c>
    </row>
    <row r="45" spans="1:65">
      <c r="A45" t="s">
        <v>286</v>
      </c>
      <c r="B45" t="s">
        <v>287</v>
      </c>
      <c r="C45" t="s">
        <v>291</v>
      </c>
      <c r="D45" t="s">
        <v>292</v>
      </c>
      <c r="F45" t="s">
        <v>289</v>
      </c>
      <c r="O45" t="s">
        <v>290</v>
      </c>
    </row>
    <row r="46" spans="1:65">
      <c r="A46" t="s">
        <v>295</v>
      </c>
      <c r="B46" t="s">
        <v>294</v>
      </c>
      <c r="C46" t="s">
        <v>285</v>
      </c>
      <c r="E46" t="s">
        <v>344</v>
      </c>
      <c r="G46" t="s">
        <v>296</v>
      </c>
      <c r="J46" t="s">
        <v>297</v>
      </c>
      <c r="K46" t="s">
        <v>298</v>
      </c>
      <c r="M46" t="s">
        <v>310</v>
      </c>
      <c r="N46" t="s">
        <v>299</v>
      </c>
      <c r="O46" t="s">
        <v>345</v>
      </c>
      <c r="P46" t="s">
        <v>300</v>
      </c>
      <c r="T46" t="s">
        <v>301</v>
      </c>
      <c r="Z46" t="s">
        <v>302</v>
      </c>
      <c r="AF46" t="s">
        <v>283</v>
      </c>
      <c r="AG46" t="s">
        <v>299</v>
      </c>
      <c r="AO46" t="s">
        <v>290</v>
      </c>
      <c r="AT46" t="s">
        <v>299</v>
      </c>
      <c r="AV46" t="s">
        <v>303</v>
      </c>
      <c r="AW46" t="s">
        <v>304</v>
      </c>
      <c r="BC46" t="s">
        <v>305</v>
      </c>
      <c r="BI46" t="s">
        <v>300</v>
      </c>
      <c r="BJ46" t="s">
        <v>299</v>
      </c>
      <c r="BK46" t="s">
        <v>299</v>
      </c>
      <c r="BL46" t="s">
        <v>279</v>
      </c>
      <c r="BM46" t="s">
        <v>299</v>
      </c>
    </row>
    <row r="47" spans="1:65">
      <c r="A47" t="s">
        <v>295</v>
      </c>
      <c r="B47" t="s">
        <v>294</v>
      </c>
      <c r="C47" t="s">
        <v>306</v>
      </c>
      <c r="E47" t="s">
        <v>346</v>
      </c>
      <c r="G47" t="s">
        <v>296</v>
      </c>
      <c r="J47" t="s">
        <v>297</v>
      </c>
      <c r="K47" t="s">
        <v>298</v>
      </c>
      <c r="M47" t="s">
        <v>310</v>
      </c>
      <c r="N47" t="s">
        <v>299</v>
      </c>
      <c r="O47" t="s">
        <v>345</v>
      </c>
      <c r="P47" t="s">
        <v>300</v>
      </c>
      <c r="T47" t="s">
        <v>301</v>
      </c>
      <c r="Z47" t="s">
        <v>302</v>
      </c>
      <c r="AF47" t="s">
        <v>283</v>
      </c>
      <c r="AG47" t="s">
        <v>299</v>
      </c>
      <c r="AO47" t="s">
        <v>290</v>
      </c>
      <c r="AT47" t="s">
        <v>299</v>
      </c>
      <c r="AV47" t="s">
        <v>312</v>
      </c>
      <c r="AW47" t="s">
        <v>304</v>
      </c>
      <c r="BC47" t="s">
        <v>305</v>
      </c>
      <c r="BE47" t="s">
        <v>307</v>
      </c>
      <c r="BI47" t="s">
        <v>291</v>
      </c>
      <c r="BJ47" t="s">
        <v>299</v>
      </c>
      <c r="BK47" t="s">
        <v>299</v>
      </c>
      <c r="BL47" t="s">
        <v>279</v>
      </c>
      <c r="BM47" t="s">
        <v>299</v>
      </c>
    </row>
    <row r="48" spans="1:65">
      <c r="A48" t="s">
        <v>284</v>
      </c>
      <c r="B48" t="s">
        <v>325</v>
      </c>
    </row>
    <row r="49" spans="1:65">
      <c r="A49" t="s">
        <v>286</v>
      </c>
      <c r="B49" t="s">
        <v>287</v>
      </c>
      <c r="C49" t="s">
        <v>288</v>
      </c>
      <c r="D49" t="s">
        <v>293</v>
      </c>
      <c r="F49" t="s">
        <v>289</v>
      </c>
      <c r="O49" t="s">
        <v>290</v>
      </c>
    </row>
    <row r="50" spans="1:65">
      <c r="A50" t="s">
        <v>286</v>
      </c>
      <c r="B50" t="s">
        <v>287</v>
      </c>
      <c r="C50" t="s">
        <v>291</v>
      </c>
      <c r="D50" t="s">
        <v>292</v>
      </c>
      <c r="F50" t="s">
        <v>289</v>
      </c>
      <c r="O50" t="s">
        <v>290</v>
      </c>
    </row>
    <row r="51" spans="1:65">
      <c r="A51" t="s">
        <v>295</v>
      </c>
      <c r="B51" t="s">
        <v>294</v>
      </c>
      <c r="C51" t="s">
        <v>285</v>
      </c>
      <c r="E51" t="s">
        <v>347</v>
      </c>
      <c r="G51" t="s">
        <v>296</v>
      </c>
      <c r="J51" t="s">
        <v>297</v>
      </c>
      <c r="K51" t="s">
        <v>298</v>
      </c>
      <c r="M51" t="s">
        <v>310</v>
      </c>
      <c r="N51" t="s">
        <v>299</v>
      </c>
      <c r="O51" t="s">
        <v>348</v>
      </c>
      <c r="P51" t="s">
        <v>300</v>
      </c>
      <c r="T51" t="s">
        <v>301</v>
      </c>
      <c r="Z51" t="s">
        <v>302</v>
      </c>
      <c r="AF51" t="s">
        <v>283</v>
      </c>
      <c r="AG51" t="s">
        <v>299</v>
      </c>
      <c r="AO51" t="s">
        <v>290</v>
      </c>
      <c r="AT51" t="s">
        <v>299</v>
      </c>
      <c r="AV51" t="s">
        <v>303</v>
      </c>
      <c r="AW51" t="s">
        <v>304</v>
      </c>
      <c r="BC51" t="s">
        <v>305</v>
      </c>
      <c r="BI51" t="s">
        <v>300</v>
      </c>
      <c r="BJ51" t="s">
        <v>299</v>
      </c>
      <c r="BK51" t="s">
        <v>299</v>
      </c>
      <c r="BL51" t="s">
        <v>279</v>
      </c>
      <c r="BM51" t="s">
        <v>299</v>
      </c>
    </row>
    <row r="52" spans="1:65">
      <c r="A52" t="s">
        <v>295</v>
      </c>
      <c r="B52" t="s">
        <v>294</v>
      </c>
      <c r="C52" t="s">
        <v>306</v>
      </c>
      <c r="E52" t="s">
        <v>349</v>
      </c>
      <c r="G52" t="s">
        <v>296</v>
      </c>
      <c r="J52" t="s">
        <v>297</v>
      </c>
      <c r="K52" t="s">
        <v>298</v>
      </c>
      <c r="M52" t="s">
        <v>310</v>
      </c>
      <c r="N52" t="s">
        <v>299</v>
      </c>
      <c r="O52" t="s">
        <v>348</v>
      </c>
      <c r="P52" t="s">
        <v>300</v>
      </c>
      <c r="T52" t="s">
        <v>301</v>
      </c>
      <c r="Z52" t="s">
        <v>302</v>
      </c>
      <c r="AF52" t="s">
        <v>283</v>
      </c>
      <c r="AG52" t="s">
        <v>299</v>
      </c>
      <c r="AO52" t="s">
        <v>290</v>
      </c>
      <c r="AT52" t="s">
        <v>299</v>
      </c>
      <c r="AV52" t="s">
        <v>312</v>
      </c>
      <c r="AW52" t="s">
        <v>304</v>
      </c>
      <c r="BC52" t="s">
        <v>305</v>
      </c>
      <c r="BE52" t="s">
        <v>307</v>
      </c>
      <c r="BI52" t="s">
        <v>291</v>
      </c>
      <c r="BJ52" t="s">
        <v>299</v>
      </c>
      <c r="BK52" t="s">
        <v>299</v>
      </c>
      <c r="BL52" t="s">
        <v>279</v>
      </c>
      <c r="BM52" t="s">
        <v>299</v>
      </c>
    </row>
    <row r="53" spans="1:65">
      <c r="A53" t="s">
        <v>284</v>
      </c>
      <c r="B53" t="s">
        <v>326</v>
      </c>
    </row>
    <row r="54" spans="1:65">
      <c r="A54" t="s">
        <v>286</v>
      </c>
      <c r="B54" t="s">
        <v>287</v>
      </c>
      <c r="C54" t="s">
        <v>288</v>
      </c>
      <c r="D54" t="s">
        <v>293</v>
      </c>
      <c r="F54" t="s">
        <v>289</v>
      </c>
      <c r="O54" t="s">
        <v>290</v>
      </c>
    </row>
    <row r="55" spans="1:65">
      <c r="A55" t="s">
        <v>286</v>
      </c>
      <c r="B55" t="s">
        <v>287</v>
      </c>
      <c r="C55" t="s">
        <v>291</v>
      </c>
      <c r="D55" t="s">
        <v>292</v>
      </c>
      <c r="F55" t="s">
        <v>289</v>
      </c>
      <c r="O55" t="s">
        <v>290</v>
      </c>
    </row>
    <row r="56" spans="1:65">
      <c r="A56" t="s">
        <v>295</v>
      </c>
      <c r="B56" t="s">
        <v>294</v>
      </c>
      <c r="C56" t="s">
        <v>285</v>
      </c>
      <c r="E56" t="s">
        <v>350</v>
      </c>
      <c r="G56" t="s">
        <v>296</v>
      </c>
      <c r="J56" t="s">
        <v>297</v>
      </c>
      <c r="K56" t="s">
        <v>298</v>
      </c>
      <c r="M56" t="s">
        <v>310</v>
      </c>
      <c r="N56" t="s">
        <v>299</v>
      </c>
      <c r="O56" t="s">
        <v>351</v>
      </c>
      <c r="P56" t="s">
        <v>300</v>
      </c>
      <c r="T56" t="s">
        <v>301</v>
      </c>
      <c r="Z56" t="s">
        <v>302</v>
      </c>
      <c r="AF56" t="s">
        <v>283</v>
      </c>
      <c r="AG56" t="s">
        <v>299</v>
      </c>
      <c r="AO56" t="s">
        <v>290</v>
      </c>
      <c r="AT56" t="s">
        <v>299</v>
      </c>
      <c r="AV56" t="s">
        <v>303</v>
      </c>
      <c r="AW56" t="s">
        <v>304</v>
      </c>
      <c r="BC56" t="s">
        <v>305</v>
      </c>
      <c r="BI56" t="s">
        <v>300</v>
      </c>
      <c r="BJ56" t="s">
        <v>299</v>
      </c>
      <c r="BK56" t="s">
        <v>299</v>
      </c>
      <c r="BL56" t="s">
        <v>279</v>
      </c>
      <c r="BM56" t="s">
        <v>299</v>
      </c>
    </row>
    <row r="57" spans="1:65">
      <c r="A57" t="s">
        <v>295</v>
      </c>
      <c r="B57" t="s">
        <v>294</v>
      </c>
      <c r="C57" t="s">
        <v>306</v>
      </c>
      <c r="E57" t="s">
        <v>352</v>
      </c>
      <c r="G57" t="s">
        <v>296</v>
      </c>
      <c r="J57" t="s">
        <v>297</v>
      </c>
      <c r="K57" t="s">
        <v>298</v>
      </c>
      <c r="M57" t="s">
        <v>310</v>
      </c>
      <c r="N57" t="s">
        <v>299</v>
      </c>
      <c r="O57" t="s">
        <v>351</v>
      </c>
      <c r="P57" t="s">
        <v>300</v>
      </c>
      <c r="T57" t="s">
        <v>301</v>
      </c>
      <c r="Z57" t="s">
        <v>302</v>
      </c>
      <c r="AF57" t="s">
        <v>283</v>
      </c>
      <c r="AG57" t="s">
        <v>299</v>
      </c>
      <c r="AO57" t="s">
        <v>290</v>
      </c>
      <c r="AT57" t="s">
        <v>299</v>
      </c>
      <c r="AV57" t="s">
        <v>312</v>
      </c>
      <c r="AW57" t="s">
        <v>304</v>
      </c>
      <c r="BC57" t="s">
        <v>305</v>
      </c>
      <c r="BE57" t="s">
        <v>307</v>
      </c>
      <c r="BI57" t="s">
        <v>291</v>
      </c>
      <c r="BJ57" t="s">
        <v>299</v>
      </c>
      <c r="BK57" t="s">
        <v>299</v>
      </c>
      <c r="BL57" t="s">
        <v>279</v>
      </c>
      <c r="BM57" t="s">
        <v>299</v>
      </c>
    </row>
    <row r="58" spans="1:65">
      <c r="A58" t="s">
        <v>284</v>
      </c>
      <c r="B58" t="s">
        <v>327</v>
      </c>
    </row>
    <row r="59" spans="1:65">
      <c r="A59" t="s">
        <v>286</v>
      </c>
      <c r="B59" t="s">
        <v>287</v>
      </c>
      <c r="C59" t="s">
        <v>288</v>
      </c>
      <c r="D59" t="s">
        <v>293</v>
      </c>
      <c r="F59" t="s">
        <v>289</v>
      </c>
      <c r="O59" t="s">
        <v>290</v>
      </c>
    </row>
    <row r="60" spans="1:65">
      <c r="A60" t="s">
        <v>286</v>
      </c>
      <c r="B60" t="s">
        <v>287</v>
      </c>
      <c r="C60" t="s">
        <v>291</v>
      </c>
      <c r="D60" t="s">
        <v>292</v>
      </c>
      <c r="F60" t="s">
        <v>289</v>
      </c>
      <c r="O60" t="s">
        <v>290</v>
      </c>
    </row>
    <row r="61" spans="1:65">
      <c r="A61" t="s">
        <v>295</v>
      </c>
      <c r="B61" t="s">
        <v>294</v>
      </c>
      <c r="C61" t="s">
        <v>285</v>
      </c>
      <c r="E61" t="s">
        <v>353</v>
      </c>
      <c r="G61" t="s">
        <v>296</v>
      </c>
      <c r="J61" t="s">
        <v>297</v>
      </c>
      <c r="K61" t="s">
        <v>298</v>
      </c>
      <c r="M61" t="s">
        <v>310</v>
      </c>
      <c r="N61" t="s">
        <v>299</v>
      </c>
      <c r="O61" t="s">
        <v>354</v>
      </c>
      <c r="P61" t="s">
        <v>300</v>
      </c>
      <c r="T61" t="s">
        <v>301</v>
      </c>
      <c r="Z61" t="s">
        <v>302</v>
      </c>
      <c r="AF61" t="s">
        <v>283</v>
      </c>
      <c r="AG61" t="s">
        <v>299</v>
      </c>
      <c r="AO61" t="s">
        <v>290</v>
      </c>
      <c r="AT61" t="s">
        <v>299</v>
      </c>
      <c r="AV61" t="s">
        <v>303</v>
      </c>
      <c r="AW61" t="s">
        <v>304</v>
      </c>
      <c r="BC61" t="s">
        <v>305</v>
      </c>
      <c r="BI61" t="s">
        <v>300</v>
      </c>
      <c r="BJ61" t="s">
        <v>299</v>
      </c>
      <c r="BK61" t="s">
        <v>299</v>
      </c>
      <c r="BL61" t="s">
        <v>279</v>
      </c>
      <c r="BM61" t="s">
        <v>299</v>
      </c>
    </row>
    <row r="62" spans="1:65">
      <c r="A62" t="s">
        <v>295</v>
      </c>
      <c r="B62" t="s">
        <v>294</v>
      </c>
      <c r="C62" t="s">
        <v>306</v>
      </c>
      <c r="E62" t="s">
        <v>355</v>
      </c>
      <c r="G62" t="s">
        <v>296</v>
      </c>
      <c r="J62" t="s">
        <v>297</v>
      </c>
      <c r="K62" t="s">
        <v>298</v>
      </c>
      <c r="M62" t="s">
        <v>310</v>
      </c>
      <c r="N62" t="s">
        <v>299</v>
      </c>
      <c r="O62" t="s">
        <v>354</v>
      </c>
      <c r="P62" t="s">
        <v>300</v>
      </c>
      <c r="T62" t="s">
        <v>301</v>
      </c>
      <c r="Z62" t="s">
        <v>302</v>
      </c>
      <c r="AF62" t="s">
        <v>283</v>
      </c>
      <c r="AG62" t="s">
        <v>299</v>
      </c>
      <c r="AO62" t="s">
        <v>290</v>
      </c>
      <c r="AT62" t="s">
        <v>299</v>
      </c>
      <c r="AV62" t="s">
        <v>312</v>
      </c>
      <c r="AW62" t="s">
        <v>304</v>
      </c>
      <c r="BC62" t="s">
        <v>305</v>
      </c>
      <c r="BE62" t="s">
        <v>307</v>
      </c>
      <c r="BI62" t="s">
        <v>291</v>
      </c>
      <c r="BJ62" t="s">
        <v>299</v>
      </c>
      <c r="BK62" t="s">
        <v>299</v>
      </c>
      <c r="BL62" t="s">
        <v>279</v>
      </c>
      <c r="BM62" t="s">
        <v>299</v>
      </c>
    </row>
    <row r="63" spans="1:65">
      <c r="A63" t="s">
        <v>284</v>
      </c>
      <c r="B63" t="s">
        <v>328</v>
      </c>
    </row>
    <row r="64" spans="1:65">
      <c r="A64" t="s">
        <v>286</v>
      </c>
      <c r="B64" t="s">
        <v>287</v>
      </c>
      <c r="C64" t="s">
        <v>288</v>
      </c>
      <c r="D64" t="s">
        <v>293</v>
      </c>
      <c r="F64" t="s">
        <v>289</v>
      </c>
      <c r="O64" t="s">
        <v>290</v>
      </c>
    </row>
    <row r="65" spans="1:65">
      <c r="A65" t="s">
        <v>286</v>
      </c>
      <c r="B65" t="s">
        <v>287</v>
      </c>
      <c r="C65" t="s">
        <v>291</v>
      </c>
      <c r="D65" t="s">
        <v>292</v>
      </c>
      <c r="F65" t="s">
        <v>289</v>
      </c>
      <c r="O65" t="s">
        <v>290</v>
      </c>
    </row>
    <row r="66" spans="1:65">
      <c r="A66" t="s">
        <v>295</v>
      </c>
      <c r="B66" t="s">
        <v>294</v>
      </c>
      <c r="C66" t="s">
        <v>285</v>
      </c>
      <c r="E66" t="s">
        <v>356</v>
      </c>
      <c r="G66" t="s">
        <v>296</v>
      </c>
      <c r="J66" t="s">
        <v>297</v>
      </c>
      <c r="K66" t="s">
        <v>298</v>
      </c>
      <c r="M66" t="s">
        <v>310</v>
      </c>
      <c r="N66" t="s">
        <v>299</v>
      </c>
      <c r="O66" t="s">
        <v>357</v>
      </c>
      <c r="P66" t="s">
        <v>300</v>
      </c>
      <c r="T66" t="s">
        <v>301</v>
      </c>
      <c r="Z66" t="s">
        <v>302</v>
      </c>
      <c r="AF66" t="s">
        <v>283</v>
      </c>
      <c r="AG66" t="s">
        <v>299</v>
      </c>
      <c r="AO66" t="s">
        <v>290</v>
      </c>
      <c r="AT66" t="s">
        <v>299</v>
      </c>
      <c r="AV66" t="s">
        <v>303</v>
      </c>
      <c r="AW66" t="s">
        <v>304</v>
      </c>
      <c r="BC66" t="s">
        <v>305</v>
      </c>
      <c r="BI66" t="s">
        <v>300</v>
      </c>
      <c r="BJ66" t="s">
        <v>299</v>
      </c>
      <c r="BK66" t="s">
        <v>299</v>
      </c>
      <c r="BL66" t="s">
        <v>279</v>
      </c>
      <c r="BM66" t="s">
        <v>299</v>
      </c>
    </row>
    <row r="67" spans="1:65">
      <c r="A67" t="s">
        <v>295</v>
      </c>
      <c r="B67" t="s">
        <v>294</v>
      </c>
      <c r="C67" t="s">
        <v>306</v>
      </c>
      <c r="E67" t="s">
        <v>358</v>
      </c>
      <c r="G67" t="s">
        <v>296</v>
      </c>
      <c r="J67" t="s">
        <v>297</v>
      </c>
      <c r="K67" t="s">
        <v>298</v>
      </c>
      <c r="M67" t="s">
        <v>310</v>
      </c>
      <c r="N67" t="s">
        <v>299</v>
      </c>
      <c r="O67" t="s">
        <v>357</v>
      </c>
      <c r="P67" t="s">
        <v>300</v>
      </c>
      <c r="T67" t="s">
        <v>301</v>
      </c>
      <c r="Z67" t="s">
        <v>302</v>
      </c>
      <c r="AF67" t="s">
        <v>283</v>
      </c>
      <c r="AG67" t="s">
        <v>299</v>
      </c>
      <c r="AO67" t="s">
        <v>290</v>
      </c>
      <c r="AT67" t="s">
        <v>299</v>
      </c>
      <c r="AV67" t="s">
        <v>312</v>
      </c>
      <c r="AW67" t="s">
        <v>304</v>
      </c>
      <c r="BC67" t="s">
        <v>305</v>
      </c>
      <c r="BE67" t="s">
        <v>307</v>
      </c>
      <c r="BI67" t="s">
        <v>291</v>
      </c>
      <c r="BJ67" t="s">
        <v>299</v>
      </c>
      <c r="BK67" t="s">
        <v>299</v>
      </c>
      <c r="BL67" t="s">
        <v>279</v>
      </c>
      <c r="BM67" t="s">
        <v>299</v>
      </c>
    </row>
    <row r="68" spans="1:65">
      <c r="A68" t="s">
        <v>284</v>
      </c>
      <c r="B68" t="s">
        <v>329</v>
      </c>
    </row>
    <row r="69" spans="1:65">
      <c r="A69" t="s">
        <v>286</v>
      </c>
      <c r="B69" t="s">
        <v>287</v>
      </c>
      <c r="C69" t="s">
        <v>288</v>
      </c>
      <c r="D69" t="s">
        <v>293</v>
      </c>
      <c r="F69" t="s">
        <v>289</v>
      </c>
      <c r="O69" t="s">
        <v>290</v>
      </c>
    </row>
    <row r="70" spans="1:65">
      <c r="A70" t="s">
        <v>286</v>
      </c>
      <c r="B70" t="s">
        <v>287</v>
      </c>
      <c r="C70" t="s">
        <v>291</v>
      </c>
      <c r="D70" t="s">
        <v>292</v>
      </c>
      <c r="F70" t="s">
        <v>289</v>
      </c>
      <c r="O70" t="s">
        <v>290</v>
      </c>
    </row>
    <row r="71" spans="1:65">
      <c r="A71" t="s">
        <v>295</v>
      </c>
      <c r="B71" t="s">
        <v>294</v>
      </c>
      <c r="C71" t="s">
        <v>285</v>
      </c>
      <c r="E71" t="s">
        <v>359</v>
      </c>
      <c r="G71" t="s">
        <v>296</v>
      </c>
      <c r="J71" t="s">
        <v>297</v>
      </c>
      <c r="K71" t="s">
        <v>298</v>
      </c>
      <c r="M71" t="s">
        <v>310</v>
      </c>
      <c r="N71" t="s">
        <v>299</v>
      </c>
      <c r="O71" t="s">
        <v>360</v>
      </c>
      <c r="P71" t="s">
        <v>300</v>
      </c>
      <c r="T71" t="s">
        <v>301</v>
      </c>
      <c r="Z71" t="s">
        <v>302</v>
      </c>
      <c r="AF71" t="s">
        <v>283</v>
      </c>
      <c r="AG71" t="s">
        <v>299</v>
      </c>
      <c r="AO71" t="s">
        <v>290</v>
      </c>
      <c r="AT71" t="s">
        <v>299</v>
      </c>
      <c r="AV71" t="s">
        <v>303</v>
      </c>
      <c r="AW71" t="s">
        <v>304</v>
      </c>
      <c r="BC71" t="s">
        <v>305</v>
      </c>
      <c r="BI71" t="s">
        <v>300</v>
      </c>
      <c r="BJ71" t="s">
        <v>299</v>
      </c>
      <c r="BK71" t="s">
        <v>299</v>
      </c>
      <c r="BL71" t="s">
        <v>279</v>
      </c>
      <c r="BM71" t="s">
        <v>299</v>
      </c>
    </row>
    <row r="72" spans="1:65">
      <c r="A72" t="s">
        <v>295</v>
      </c>
      <c r="B72" t="s">
        <v>294</v>
      </c>
      <c r="C72" t="s">
        <v>306</v>
      </c>
      <c r="E72" t="s">
        <v>361</v>
      </c>
      <c r="G72" t="s">
        <v>296</v>
      </c>
      <c r="J72" t="s">
        <v>297</v>
      </c>
      <c r="K72" t="s">
        <v>298</v>
      </c>
      <c r="M72" t="s">
        <v>310</v>
      </c>
      <c r="N72" t="s">
        <v>299</v>
      </c>
      <c r="O72" t="s">
        <v>360</v>
      </c>
      <c r="P72" t="s">
        <v>300</v>
      </c>
      <c r="T72" t="s">
        <v>301</v>
      </c>
      <c r="Z72" t="s">
        <v>302</v>
      </c>
      <c r="AF72" t="s">
        <v>283</v>
      </c>
      <c r="AG72" t="s">
        <v>299</v>
      </c>
      <c r="AO72" t="s">
        <v>290</v>
      </c>
      <c r="AT72" t="s">
        <v>299</v>
      </c>
      <c r="AV72" t="s">
        <v>312</v>
      </c>
      <c r="AW72" t="s">
        <v>304</v>
      </c>
      <c r="BC72" t="s">
        <v>305</v>
      </c>
      <c r="BE72" t="s">
        <v>307</v>
      </c>
      <c r="BI72" t="s">
        <v>291</v>
      </c>
      <c r="BJ72" t="s">
        <v>299</v>
      </c>
      <c r="BK72" t="s">
        <v>299</v>
      </c>
      <c r="BL72" t="s">
        <v>279</v>
      </c>
      <c r="BM72" t="s">
        <v>299</v>
      </c>
    </row>
    <row r="73" spans="1:65">
      <c r="A73" t="s">
        <v>284</v>
      </c>
      <c r="B73" t="s">
        <v>330</v>
      </c>
    </row>
    <row r="74" spans="1:65">
      <c r="A74" t="s">
        <v>286</v>
      </c>
      <c r="B74" t="s">
        <v>287</v>
      </c>
      <c r="C74" t="s">
        <v>288</v>
      </c>
      <c r="D74" t="s">
        <v>293</v>
      </c>
      <c r="F74" t="s">
        <v>289</v>
      </c>
      <c r="O74" t="s">
        <v>290</v>
      </c>
    </row>
    <row r="75" spans="1:65">
      <c r="A75" t="s">
        <v>286</v>
      </c>
      <c r="B75" t="s">
        <v>287</v>
      </c>
      <c r="C75" t="s">
        <v>291</v>
      </c>
      <c r="D75" t="s">
        <v>292</v>
      </c>
      <c r="F75" t="s">
        <v>289</v>
      </c>
      <c r="O75" t="s">
        <v>290</v>
      </c>
    </row>
    <row r="76" spans="1:65">
      <c r="A76" t="s">
        <v>295</v>
      </c>
      <c r="B76" t="s">
        <v>294</v>
      </c>
      <c r="C76" t="s">
        <v>285</v>
      </c>
      <c r="E76" t="s">
        <v>362</v>
      </c>
      <c r="G76" t="s">
        <v>296</v>
      </c>
      <c r="J76" t="s">
        <v>297</v>
      </c>
      <c r="K76" t="s">
        <v>298</v>
      </c>
      <c r="M76" t="s">
        <v>310</v>
      </c>
      <c r="N76" t="s">
        <v>299</v>
      </c>
      <c r="O76" t="s">
        <v>363</v>
      </c>
      <c r="P76" t="s">
        <v>300</v>
      </c>
      <c r="T76" t="s">
        <v>301</v>
      </c>
      <c r="Z76" t="s">
        <v>302</v>
      </c>
      <c r="AF76" t="s">
        <v>283</v>
      </c>
      <c r="AG76" t="s">
        <v>299</v>
      </c>
      <c r="AO76" t="s">
        <v>290</v>
      </c>
      <c r="AT76" t="s">
        <v>299</v>
      </c>
      <c r="AV76" t="s">
        <v>303</v>
      </c>
      <c r="AW76" t="s">
        <v>304</v>
      </c>
      <c r="BC76" t="s">
        <v>305</v>
      </c>
      <c r="BI76" t="s">
        <v>300</v>
      </c>
      <c r="BJ76" t="s">
        <v>299</v>
      </c>
      <c r="BK76" t="s">
        <v>299</v>
      </c>
      <c r="BL76" t="s">
        <v>279</v>
      </c>
      <c r="BM76" t="s">
        <v>299</v>
      </c>
    </row>
    <row r="77" spans="1:65">
      <c r="A77" t="s">
        <v>295</v>
      </c>
      <c r="B77" t="s">
        <v>294</v>
      </c>
      <c r="C77" t="s">
        <v>306</v>
      </c>
      <c r="E77" t="s">
        <v>364</v>
      </c>
      <c r="G77" t="s">
        <v>296</v>
      </c>
      <c r="J77" t="s">
        <v>297</v>
      </c>
      <c r="K77" t="s">
        <v>298</v>
      </c>
      <c r="M77" t="s">
        <v>310</v>
      </c>
      <c r="N77" t="s">
        <v>299</v>
      </c>
      <c r="O77" t="s">
        <v>363</v>
      </c>
      <c r="P77" t="s">
        <v>300</v>
      </c>
      <c r="T77" t="s">
        <v>301</v>
      </c>
      <c r="Z77" t="s">
        <v>302</v>
      </c>
      <c r="AF77" t="s">
        <v>283</v>
      </c>
      <c r="AG77" t="s">
        <v>299</v>
      </c>
      <c r="AO77" t="s">
        <v>290</v>
      </c>
      <c r="AT77" t="s">
        <v>299</v>
      </c>
      <c r="AV77" t="s">
        <v>312</v>
      </c>
      <c r="AW77" t="s">
        <v>304</v>
      </c>
      <c r="BC77" t="s">
        <v>305</v>
      </c>
      <c r="BE77" t="s">
        <v>307</v>
      </c>
      <c r="BI77" t="s">
        <v>291</v>
      </c>
      <c r="BJ77" t="s">
        <v>299</v>
      </c>
      <c r="BK77" t="s">
        <v>299</v>
      </c>
      <c r="BL77" t="s">
        <v>279</v>
      </c>
      <c r="BM77" t="s">
        <v>299</v>
      </c>
    </row>
    <row r="78" spans="1:65">
      <c r="A78" t="s">
        <v>284</v>
      </c>
      <c r="B78" t="s">
        <v>331</v>
      </c>
    </row>
    <row r="79" spans="1:65">
      <c r="A79" t="s">
        <v>286</v>
      </c>
      <c r="B79" t="s">
        <v>287</v>
      </c>
      <c r="C79" t="s">
        <v>288</v>
      </c>
      <c r="D79" t="s">
        <v>293</v>
      </c>
      <c r="F79" t="s">
        <v>289</v>
      </c>
      <c r="O79" t="s">
        <v>290</v>
      </c>
    </row>
    <row r="80" spans="1:65">
      <c r="A80" t="s">
        <v>286</v>
      </c>
      <c r="B80" t="s">
        <v>287</v>
      </c>
      <c r="C80" t="s">
        <v>291</v>
      </c>
      <c r="D80" t="s">
        <v>292</v>
      </c>
      <c r="F80" t="s">
        <v>289</v>
      </c>
      <c r="O80" t="s">
        <v>290</v>
      </c>
    </row>
    <row r="81" spans="1:65">
      <c r="A81" t="s">
        <v>295</v>
      </c>
      <c r="B81" t="s">
        <v>294</v>
      </c>
      <c r="C81" t="s">
        <v>285</v>
      </c>
      <c r="E81" t="s">
        <v>365</v>
      </c>
      <c r="G81" t="s">
        <v>296</v>
      </c>
      <c r="J81" t="s">
        <v>297</v>
      </c>
      <c r="K81" t="s">
        <v>298</v>
      </c>
      <c r="M81" t="s">
        <v>310</v>
      </c>
      <c r="N81" t="s">
        <v>299</v>
      </c>
      <c r="O81" t="s">
        <v>366</v>
      </c>
      <c r="P81" t="s">
        <v>300</v>
      </c>
      <c r="T81" t="s">
        <v>301</v>
      </c>
      <c r="Z81" t="s">
        <v>302</v>
      </c>
      <c r="AF81" t="s">
        <v>283</v>
      </c>
      <c r="AG81" t="s">
        <v>299</v>
      </c>
      <c r="AO81" t="s">
        <v>290</v>
      </c>
      <c r="AT81" t="s">
        <v>299</v>
      </c>
      <c r="AV81" t="s">
        <v>303</v>
      </c>
      <c r="AW81" t="s">
        <v>304</v>
      </c>
      <c r="BC81" t="s">
        <v>305</v>
      </c>
      <c r="BI81" t="s">
        <v>300</v>
      </c>
      <c r="BJ81" t="s">
        <v>299</v>
      </c>
      <c r="BK81" t="s">
        <v>299</v>
      </c>
      <c r="BL81" t="s">
        <v>279</v>
      </c>
      <c r="BM81" t="s">
        <v>299</v>
      </c>
    </row>
    <row r="82" spans="1:65">
      <c r="A82" t="s">
        <v>295</v>
      </c>
      <c r="B82" t="s">
        <v>294</v>
      </c>
      <c r="C82" t="s">
        <v>306</v>
      </c>
      <c r="E82" t="s">
        <v>367</v>
      </c>
      <c r="G82" t="s">
        <v>296</v>
      </c>
      <c r="J82" t="s">
        <v>297</v>
      </c>
      <c r="K82" t="s">
        <v>298</v>
      </c>
      <c r="M82" t="s">
        <v>310</v>
      </c>
      <c r="N82" t="s">
        <v>299</v>
      </c>
      <c r="O82" t="s">
        <v>366</v>
      </c>
      <c r="P82" t="s">
        <v>300</v>
      </c>
      <c r="T82" t="s">
        <v>301</v>
      </c>
      <c r="Z82" t="s">
        <v>302</v>
      </c>
      <c r="AF82" t="s">
        <v>283</v>
      </c>
      <c r="AG82" t="s">
        <v>299</v>
      </c>
      <c r="AO82" t="s">
        <v>290</v>
      </c>
      <c r="AT82" t="s">
        <v>299</v>
      </c>
      <c r="AV82" t="s">
        <v>312</v>
      </c>
      <c r="AW82" t="s">
        <v>304</v>
      </c>
      <c r="BC82" t="s">
        <v>305</v>
      </c>
      <c r="BE82" t="s">
        <v>307</v>
      </c>
      <c r="BI82" t="s">
        <v>291</v>
      </c>
      <c r="BJ82" t="s">
        <v>299</v>
      </c>
      <c r="BK82" t="s">
        <v>299</v>
      </c>
      <c r="BL82" t="s">
        <v>279</v>
      </c>
      <c r="BM82" t="s">
        <v>299</v>
      </c>
    </row>
    <row r="83" spans="1:65">
      <c r="A83" t="s">
        <v>284</v>
      </c>
      <c r="B83" t="s">
        <v>294</v>
      </c>
    </row>
    <row r="84" spans="1:65">
      <c r="A84" t="s">
        <v>286</v>
      </c>
      <c r="B84" t="s">
        <v>287</v>
      </c>
      <c r="C84" t="s">
        <v>288</v>
      </c>
      <c r="D84" t="s">
        <v>293</v>
      </c>
      <c r="F84" t="s">
        <v>289</v>
      </c>
      <c r="O84" t="s">
        <v>290</v>
      </c>
    </row>
    <row r="85" spans="1:65">
      <c r="A85" t="s">
        <v>286</v>
      </c>
      <c r="B85" t="s">
        <v>287</v>
      </c>
      <c r="C85" t="s">
        <v>291</v>
      </c>
      <c r="D85" t="s">
        <v>292</v>
      </c>
      <c r="F85" t="s">
        <v>289</v>
      </c>
      <c r="O85" t="s">
        <v>290</v>
      </c>
    </row>
    <row r="86" spans="1:65">
      <c r="A86" t="s">
        <v>295</v>
      </c>
      <c r="B86" t="s">
        <v>294</v>
      </c>
      <c r="C86" t="s">
        <v>285</v>
      </c>
      <c r="E86" t="s">
        <v>368</v>
      </c>
      <c r="G86" t="s">
        <v>296</v>
      </c>
      <c r="J86" t="s">
        <v>297</v>
      </c>
      <c r="K86" t="s">
        <v>298</v>
      </c>
      <c r="M86" t="s">
        <v>310</v>
      </c>
      <c r="N86" t="s">
        <v>299</v>
      </c>
      <c r="O86" t="s">
        <v>369</v>
      </c>
      <c r="P86" t="s">
        <v>300</v>
      </c>
      <c r="T86" t="s">
        <v>301</v>
      </c>
      <c r="Z86" t="s">
        <v>302</v>
      </c>
      <c r="AF86" t="s">
        <v>283</v>
      </c>
      <c r="AG86" t="s">
        <v>299</v>
      </c>
      <c r="AO86" t="s">
        <v>290</v>
      </c>
      <c r="AT86" t="s">
        <v>299</v>
      </c>
      <c r="AV86" t="s">
        <v>303</v>
      </c>
      <c r="AW86" t="s">
        <v>304</v>
      </c>
      <c r="BC86" t="s">
        <v>305</v>
      </c>
      <c r="BI86" t="s">
        <v>300</v>
      </c>
      <c r="BJ86" t="s">
        <v>299</v>
      </c>
      <c r="BK86" t="s">
        <v>299</v>
      </c>
      <c r="BL86" t="s">
        <v>279</v>
      </c>
      <c r="BM86" t="s">
        <v>299</v>
      </c>
    </row>
    <row r="87" spans="1:65">
      <c r="A87" t="s">
        <v>295</v>
      </c>
      <c r="B87" t="s">
        <v>294</v>
      </c>
      <c r="C87" t="s">
        <v>306</v>
      </c>
      <c r="E87" t="s">
        <v>370</v>
      </c>
      <c r="G87" t="s">
        <v>296</v>
      </c>
      <c r="J87" t="s">
        <v>297</v>
      </c>
      <c r="K87" t="s">
        <v>298</v>
      </c>
      <c r="M87" t="s">
        <v>310</v>
      </c>
      <c r="N87" t="s">
        <v>299</v>
      </c>
      <c r="O87" t="s">
        <v>369</v>
      </c>
      <c r="P87" t="s">
        <v>300</v>
      </c>
      <c r="T87" t="s">
        <v>301</v>
      </c>
      <c r="Z87" t="s">
        <v>302</v>
      </c>
      <c r="AF87" t="s">
        <v>283</v>
      </c>
      <c r="AG87" t="s">
        <v>299</v>
      </c>
      <c r="AO87" t="s">
        <v>290</v>
      </c>
      <c r="AT87" t="s">
        <v>299</v>
      </c>
      <c r="AV87" t="s">
        <v>312</v>
      </c>
      <c r="AW87" t="s">
        <v>304</v>
      </c>
      <c r="BC87" t="s">
        <v>305</v>
      </c>
      <c r="BE87" t="s">
        <v>307</v>
      </c>
      <c r="BI87" t="s">
        <v>291</v>
      </c>
      <c r="BJ87" t="s">
        <v>299</v>
      </c>
      <c r="BK87" t="s">
        <v>299</v>
      </c>
      <c r="BL87" t="s">
        <v>279</v>
      </c>
      <c r="BM87" t="s">
        <v>299</v>
      </c>
    </row>
    <row r="88" spans="1:65">
      <c r="A88" t="s">
        <v>284</v>
      </c>
      <c r="B88" t="s">
        <v>332</v>
      </c>
    </row>
    <row r="89" spans="1:65">
      <c r="A89" t="s">
        <v>286</v>
      </c>
      <c r="B89" t="s">
        <v>287</v>
      </c>
      <c r="C89" t="s">
        <v>288</v>
      </c>
      <c r="D89" t="s">
        <v>293</v>
      </c>
      <c r="F89" t="s">
        <v>289</v>
      </c>
      <c r="O89" t="s">
        <v>290</v>
      </c>
    </row>
    <row r="90" spans="1:65">
      <c r="A90" t="s">
        <v>286</v>
      </c>
      <c r="B90" t="s">
        <v>287</v>
      </c>
      <c r="C90" t="s">
        <v>291</v>
      </c>
      <c r="D90" t="s">
        <v>292</v>
      </c>
      <c r="F90" t="s">
        <v>289</v>
      </c>
      <c r="O90" t="s">
        <v>290</v>
      </c>
    </row>
    <row r="91" spans="1:65">
      <c r="A91" t="s">
        <v>295</v>
      </c>
      <c r="B91" t="s">
        <v>294</v>
      </c>
      <c r="C91" t="s">
        <v>285</v>
      </c>
      <c r="E91" t="s">
        <v>371</v>
      </c>
      <c r="G91" t="s">
        <v>296</v>
      </c>
      <c r="J91" t="s">
        <v>297</v>
      </c>
      <c r="K91" t="s">
        <v>298</v>
      </c>
      <c r="M91" t="s">
        <v>310</v>
      </c>
      <c r="N91" t="s">
        <v>299</v>
      </c>
      <c r="O91" t="s">
        <v>372</v>
      </c>
      <c r="P91" t="s">
        <v>300</v>
      </c>
      <c r="T91" t="s">
        <v>301</v>
      </c>
      <c r="Z91" t="s">
        <v>302</v>
      </c>
      <c r="AF91" t="s">
        <v>283</v>
      </c>
      <c r="AG91" t="s">
        <v>299</v>
      </c>
      <c r="AO91" t="s">
        <v>290</v>
      </c>
      <c r="AT91" t="s">
        <v>299</v>
      </c>
      <c r="AV91" t="s">
        <v>303</v>
      </c>
      <c r="AW91" t="s">
        <v>304</v>
      </c>
      <c r="BC91" t="s">
        <v>305</v>
      </c>
      <c r="BI91" t="s">
        <v>300</v>
      </c>
      <c r="BJ91" t="s">
        <v>299</v>
      </c>
      <c r="BK91" t="s">
        <v>299</v>
      </c>
      <c r="BL91" t="s">
        <v>279</v>
      </c>
      <c r="BM91" t="s">
        <v>299</v>
      </c>
    </row>
    <row r="92" spans="1:65">
      <c r="A92" t="s">
        <v>295</v>
      </c>
      <c r="B92" t="s">
        <v>294</v>
      </c>
      <c r="C92" t="s">
        <v>306</v>
      </c>
      <c r="E92" t="s">
        <v>373</v>
      </c>
      <c r="G92" t="s">
        <v>296</v>
      </c>
      <c r="J92" t="s">
        <v>297</v>
      </c>
      <c r="K92" t="s">
        <v>298</v>
      </c>
      <c r="M92" t="s">
        <v>310</v>
      </c>
      <c r="N92" t="s">
        <v>299</v>
      </c>
      <c r="O92" t="s">
        <v>372</v>
      </c>
      <c r="P92" t="s">
        <v>300</v>
      </c>
      <c r="T92" t="s">
        <v>301</v>
      </c>
      <c r="Z92" t="s">
        <v>302</v>
      </c>
      <c r="AF92" t="s">
        <v>283</v>
      </c>
      <c r="AG92" t="s">
        <v>299</v>
      </c>
      <c r="AO92" t="s">
        <v>290</v>
      </c>
      <c r="AT92" t="s">
        <v>299</v>
      </c>
      <c r="AV92" t="s">
        <v>312</v>
      </c>
      <c r="AW92" t="s">
        <v>304</v>
      </c>
      <c r="BC92" t="s">
        <v>305</v>
      </c>
      <c r="BE92" t="s">
        <v>307</v>
      </c>
      <c r="BI92" t="s">
        <v>291</v>
      </c>
      <c r="BJ92" t="s">
        <v>299</v>
      </c>
      <c r="BK92" t="s">
        <v>299</v>
      </c>
      <c r="BL92" t="s">
        <v>279</v>
      </c>
      <c r="BM92" t="s">
        <v>299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Z52"/>
  <sheetViews>
    <sheetView view="pageBreakPreview" zoomScale="75" zoomScaleNormal="100" zoomScaleSheetLayoutView="75" workbookViewId="0">
      <selection activeCell="K44" sqref="K44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3.42578125" style="2" customWidth="1"/>
    <col min="5" max="5" width="5.42578125" style="2" customWidth="1"/>
    <col min="6" max="6" width="13.1406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206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183</v>
      </c>
      <c r="B5" s="92"/>
      <c r="C5" s="92"/>
      <c r="D5" s="92"/>
      <c r="E5" s="92"/>
      <c r="F5" s="92"/>
      <c r="G5" s="95" t="s">
        <v>156</v>
      </c>
      <c r="H5" s="95"/>
      <c r="I5" s="63" t="s">
        <v>207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239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198</v>
      </c>
      <c r="E14" s="89"/>
      <c r="F14" s="86" t="s">
        <v>57</v>
      </c>
      <c r="G14" s="87"/>
      <c r="H14" s="19" t="s">
        <v>198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36000</v>
      </c>
      <c r="E15" s="111"/>
      <c r="F15" s="97" t="s">
        <v>58</v>
      </c>
      <c r="G15" s="98"/>
      <c r="H15" s="20">
        <v>36000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2675.1558</v>
      </c>
      <c r="C18" s="31"/>
      <c r="D18" s="30"/>
      <c r="E18" s="29"/>
      <c r="F18" s="49">
        <v>1737.3314</v>
      </c>
      <c r="G18" s="28"/>
      <c r="H18" s="30"/>
      <c r="I18" s="33"/>
      <c r="J18" s="29"/>
      <c r="K18" s="29">
        <v>6.3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2675.1826000000001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2.680000000009386E-2</v>
      </c>
      <c r="D19" s="30">
        <f t="shared" ref="D19:D42" si="1">IF(C19="","",C19*$D$15)</f>
        <v>964.80000000337895</v>
      </c>
      <c r="E19" s="29"/>
      <c r="F19" s="49">
        <v>1737.3552999999999</v>
      </c>
      <c r="G19" s="28">
        <f t="shared" ref="G19:G24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2.3899999999912325E-2</v>
      </c>
      <c r="H19" s="30">
        <f t="shared" ref="H19:H42" si="3">IF(G19="","",G19*$H$15)</f>
        <v>860.39999999684369</v>
      </c>
      <c r="I19" s="33">
        <f t="shared" ref="I19:I42" si="4">IF(H19="","",IF(D19="","",IF(AND(H19=0,D19=0),0,H19/D19)))</f>
        <v>0.89179104476972471</v>
      </c>
      <c r="J19" s="29"/>
      <c r="K19" s="50">
        <v>6.3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2675.2087000000001</v>
      </c>
      <c r="C20" s="31">
        <f t="shared" si="0"/>
        <v>2.6100000000042201E-2</v>
      </c>
      <c r="D20" s="30">
        <f t="shared" si="1"/>
        <v>939.60000000151922</v>
      </c>
      <c r="E20" s="29"/>
      <c r="F20" s="49">
        <v>1737.3779999999999</v>
      </c>
      <c r="G20" s="28">
        <f t="shared" si="2"/>
        <v>2.2699999999986176E-2</v>
      </c>
      <c r="H20" s="30">
        <f t="shared" si="3"/>
        <v>817.19999999950232</v>
      </c>
      <c r="I20" s="33">
        <f t="shared" si="4"/>
        <v>0.86973180076434764</v>
      </c>
      <c r="J20" s="29"/>
      <c r="K20" s="50">
        <v>6.3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2675.2354999999998</v>
      </c>
      <c r="C21" s="31">
        <f t="shared" si="0"/>
        <v>2.6799999999639113E-2</v>
      </c>
      <c r="D21" s="30">
        <f t="shared" si="1"/>
        <v>964.79999998700805</v>
      </c>
      <c r="E21" s="29"/>
      <c r="F21" s="49">
        <v>1737.4013</v>
      </c>
      <c r="G21" s="28">
        <f t="shared" si="2"/>
        <v>2.3300000000062937E-2</v>
      </c>
      <c r="H21" s="30">
        <f t="shared" si="3"/>
        <v>838.80000000226573</v>
      </c>
      <c r="I21" s="33">
        <f t="shared" si="4"/>
        <v>0.86940298508868263</v>
      </c>
      <c r="J21" s="29"/>
      <c r="K21" s="50">
        <v>6.3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2675.2622999999999</v>
      </c>
      <c r="C22" s="31">
        <f t="shared" si="0"/>
        <v>2.680000000009386E-2</v>
      </c>
      <c r="D22" s="30">
        <f t="shared" si="1"/>
        <v>964.80000000337895</v>
      </c>
      <c r="E22" s="29"/>
      <c r="F22" s="49">
        <v>1737.4246000000001</v>
      </c>
      <c r="G22" s="28">
        <f t="shared" si="2"/>
        <v>2.3300000000062937E-2</v>
      </c>
      <c r="H22" s="30">
        <f t="shared" si="3"/>
        <v>838.80000000226573</v>
      </c>
      <c r="I22" s="33">
        <f t="shared" si="4"/>
        <v>0.86940298507393043</v>
      </c>
      <c r="J22" s="29"/>
      <c r="K22" s="50">
        <v>6.3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2675.2887999999998</v>
      </c>
      <c r="C23" s="31">
        <f t="shared" si="0"/>
        <v>2.6499999999941792E-2</v>
      </c>
      <c r="D23" s="30">
        <f t="shared" si="1"/>
        <v>953.99999999790452</v>
      </c>
      <c r="E23" s="29"/>
      <c r="F23" s="49">
        <v>1737.4479000000001</v>
      </c>
      <c r="G23" s="28">
        <f t="shared" si="2"/>
        <v>2.3300000000062937E-2</v>
      </c>
      <c r="H23" s="30">
        <f t="shared" si="3"/>
        <v>838.80000000226573</v>
      </c>
      <c r="I23" s="33">
        <f t="shared" si="4"/>
        <v>0.87924528302317417</v>
      </c>
      <c r="J23" s="29"/>
      <c r="K23" s="50">
        <v>6.3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2675.3146999999999</v>
      </c>
      <c r="C24" s="31">
        <f t="shared" si="0"/>
        <v>2.5900000000092405E-2</v>
      </c>
      <c r="D24" s="30">
        <f t="shared" si="1"/>
        <v>932.40000000332657</v>
      </c>
      <c r="E24" s="29"/>
      <c r="F24" s="49">
        <v>1737.4707000000001</v>
      </c>
      <c r="G24" s="28">
        <f t="shared" si="2"/>
        <v>2.2799999999961074E-2</v>
      </c>
      <c r="H24" s="30">
        <f t="shared" si="3"/>
        <v>820.79999999859865</v>
      </c>
      <c r="I24" s="33">
        <f t="shared" si="4"/>
        <v>0.8803088803042366</v>
      </c>
      <c r="J24" s="29"/>
      <c r="K24" s="50">
        <v>6.3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2675.3407000000002</v>
      </c>
      <c r="C25" s="31">
        <f t="shared" si="0"/>
        <v>2.6000000000294676E-2</v>
      </c>
      <c r="D25" s="30">
        <f t="shared" si="1"/>
        <v>936.00000001060835</v>
      </c>
      <c r="E25" s="29"/>
      <c r="F25" s="49">
        <v>1737.4935</v>
      </c>
      <c r="G25" s="28">
        <f t="shared" ref="G25:G42" si="5">IF(F25="","",IF(LEN(TRUNC(F24,0))-LEN(TRUNC(F25,0))=0,F25-F24,IF(LEN(TRUNC(F24,0))-LEN(TRUNC(F25,0))&gt;0,VALUE(LEFT(F24,LEN(TRUNC(F24,0))-LEN(TRUNC(F25,0))))*POWER(10,LEN(TRUNC(F25,0)))+F25-F24,F25-F24-VALUE(LEFT(F25,LEN(TRUNC(F25,0))-LEN(TRUNC(F24,0))))*POWER(10,LEN(TRUNC(F24,0))))))</f>
        <v>2.2799999999961074E-2</v>
      </c>
      <c r="H25" s="30">
        <f t="shared" si="3"/>
        <v>820.79999999859865</v>
      </c>
      <c r="I25" s="33">
        <f t="shared" si="4"/>
        <v>0.87692307691164095</v>
      </c>
      <c r="J25" s="29"/>
      <c r="K25" s="50">
        <v>6.3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2675.3665999999998</v>
      </c>
      <c r="C26" s="31">
        <f t="shared" si="0"/>
        <v>2.5899999999637657E-2</v>
      </c>
      <c r="D26" s="30">
        <f t="shared" si="1"/>
        <v>932.39999998695566</v>
      </c>
      <c r="E26" s="29"/>
      <c r="F26" s="49">
        <v>1737.5158000000001</v>
      </c>
      <c r="G26" s="28">
        <f t="shared" si="5"/>
        <v>2.2300000000086584E-2</v>
      </c>
      <c r="H26" s="30">
        <f t="shared" si="3"/>
        <v>802.80000000311702</v>
      </c>
      <c r="I26" s="33">
        <f t="shared" si="4"/>
        <v>0.86100386101924953</v>
      </c>
      <c r="J26" s="29"/>
      <c r="K26" s="50">
        <v>6.3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2675.3921</v>
      </c>
      <c r="C27" s="31">
        <f t="shared" si="0"/>
        <v>2.5500000000192813E-2</v>
      </c>
      <c r="D27" s="30">
        <f t="shared" si="1"/>
        <v>918.00000000694126</v>
      </c>
      <c r="E27" s="29"/>
      <c r="F27" s="49">
        <v>1737.5373999999999</v>
      </c>
      <c r="G27" s="28">
        <f t="shared" si="5"/>
        <v>2.1599999999807551E-2</v>
      </c>
      <c r="H27" s="30">
        <f t="shared" si="3"/>
        <v>777.59999999307183</v>
      </c>
      <c r="I27" s="33">
        <f t="shared" si="4"/>
        <v>0.84705882351545991</v>
      </c>
      <c r="J27" s="29"/>
      <c r="K27" s="50">
        <v>6.3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2675.4177</v>
      </c>
      <c r="C28" s="31">
        <f t="shared" si="0"/>
        <v>2.5599999999940337E-2</v>
      </c>
      <c r="D28" s="30">
        <f t="shared" si="1"/>
        <v>921.59999999785214</v>
      </c>
      <c r="E28" s="29"/>
      <c r="F28" s="49">
        <v>1737.5584000000001</v>
      </c>
      <c r="G28" s="28">
        <f t="shared" si="5"/>
        <v>2.1000000000185537E-2</v>
      </c>
      <c r="H28" s="30">
        <f t="shared" si="3"/>
        <v>756.00000000667933</v>
      </c>
      <c r="I28" s="33">
        <f t="shared" si="4"/>
        <v>0.82031250000915934</v>
      </c>
      <c r="J28" s="29"/>
      <c r="K28" s="50">
        <v>6.3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2675.4434000000001</v>
      </c>
      <c r="C29" s="31">
        <f t="shared" si="0"/>
        <v>2.5700000000142609E-2</v>
      </c>
      <c r="D29" s="30">
        <f t="shared" si="1"/>
        <v>925.20000000513392</v>
      </c>
      <c r="E29" s="29"/>
      <c r="F29" s="49">
        <v>1737.579</v>
      </c>
      <c r="G29" s="28">
        <f t="shared" si="5"/>
        <v>2.0599999999831198E-2</v>
      </c>
      <c r="H29" s="30">
        <f t="shared" si="3"/>
        <v>741.59999999392312</v>
      </c>
      <c r="I29" s="33">
        <f t="shared" si="4"/>
        <v>0.801556420222447</v>
      </c>
      <c r="J29" s="29"/>
      <c r="K29" s="50">
        <v>6.3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2675.4692</v>
      </c>
      <c r="C30" s="31">
        <f t="shared" si="0"/>
        <v>2.5799999999890133E-2</v>
      </c>
      <c r="D30" s="30">
        <f t="shared" si="1"/>
        <v>928.79999999604479</v>
      </c>
      <c r="E30" s="29"/>
      <c r="F30" s="49">
        <v>1737.5998</v>
      </c>
      <c r="G30" s="28">
        <f t="shared" si="5"/>
        <v>2.0800000000008367E-2</v>
      </c>
      <c r="H30" s="30">
        <f t="shared" si="3"/>
        <v>748.80000000030122</v>
      </c>
      <c r="I30" s="33">
        <f t="shared" si="4"/>
        <v>0.80620155039135433</v>
      </c>
      <c r="J30" s="29"/>
      <c r="K30" s="50">
        <v>6.3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2675.4953</v>
      </c>
      <c r="C31" s="31">
        <f t="shared" si="0"/>
        <v>2.6100000000042201E-2</v>
      </c>
      <c r="D31" s="30">
        <f t="shared" si="1"/>
        <v>939.60000000151922</v>
      </c>
      <c r="E31" s="29"/>
      <c r="F31" s="49">
        <v>1737.6212</v>
      </c>
      <c r="G31" s="28">
        <f t="shared" si="5"/>
        <v>2.1400000000085129E-2</v>
      </c>
      <c r="H31" s="30">
        <f t="shared" si="3"/>
        <v>770.40000000306463</v>
      </c>
      <c r="I31" s="33">
        <f t="shared" si="4"/>
        <v>0.81992337164944551</v>
      </c>
      <c r="J31" s="29"/>
      <c r="K31" s="50">
        <v>6.3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2675.5210999999999</v>
      </c>
      <c r="C32" s="31">
        <f t="shared" si="0"/>
        <v>2.5799999999890133E-2</v>
      </c>
      <c r="D32" s="30">
        <f t="shared" si="1"/>
        <v>928.79999999604479</v>
      </c>
      <c r="E32" s="29"/>
      <c r="F32" s="49">
        <v>1737.6420000000001</v>
      </c>
      <c r="G32" s="28">
        <f t="shared" si="5"/>
        <v>2.0800000000008367E-2</v>
      </c>
      <c r="H32" s="30">
        <f t="shared" si="3"/>
        <v>748.80000000030122</v>
      </c>
      <c r="I32" s="33">
        <f t="shared" si="4"/>
        <v>0.80620155039135433</v>
      </c>
      <c r="J32" s="29"/>
      <c r="K32" s="50">
        <v>6.3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2675.5466999999999</v>
      </c>
      <c r="C33" s="31">
        <f t="shared" si="0"/>
        <v>2.5599999999940337E-2</v>
      </c>
      <c r="D33" s="30">
        <f t="shared" si="1"/>
        <v>921.59999999785214</v>
      </c>
      <c r="E33" s="29"/>
      <c r="F33" s="49">
        <v>1737.6625000000001</v>
      </c>
      <c r="G33" s="28">
        <f t="shared" si="5"/>
        <v>2.0500000000083674E-2</v>
      </c>
      <c r="H33" s="30">
        <f t="shared" si="3"/>
        <v>738.00000000301225</v>
      </c>
      <c r="I33" s="33">
        <f t="shared" si="4"/>
        <v>0.80078125000513478</v>
      </c>
      <c r="J33" s="29"/>
      <c r="K33" s="50">
        <v>6.3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2675.5726</v>
      </c>
      <c r="C34" s="31">
        <f t="shared" si="0"/>
        <v>2.5900000000092405E-2</v>
      </c>
      <c r="D34" s="30">
        <f t="shared" si="1"/>
        <v>932.40000000332657</v>
      </c>
      <c r="E34" s="29"/>
      <c r="F34" s="49">
        <v>1737.6836000000001</v>
      </c>
      <c r="G34" s="28">
        <f t="shared" si="5"/>
        <v>2.1099999999933061E-2</v>
      </c>
      <c r="H34" s="30">
        <f t="shared" si="3"/>
        <v>759.5999999975902</v>
      </c>
      <c r="I34" s="33">
        <f t="shared" si="4"/>
        <v>0.81467181466632366</v>
      </c>
      <c r="J34" s="29"/>
      <c r="K34" s="50">
        <v>6.3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2675.5988000000002</v>
      </c>
      <c r="C35" s="31">
        <f t="shared" si="0"/>
        <v>2.6200000000244472E-2</v>
      </c>
      <c r="D35" s="30">
        <f t="shared" si="1"/>
        <v>943.200000008801</v>
      </c>
      <c r="E35" s="29"/>
      <c r="F35" s="49">
        <v>1737.7051000000001</v>
      </c>
      <c r="G35" s="28">
        <f t="shared" si="5"/>
        <v>2.1500000000060027E-2</v>
      </c>
      <c r="H35" s="30">
        <f t="shared" si="3"/>
        <v>774.00000000216096</v>
      </c>
      <c r="I35" s="33">
        <f t="shared" si="4"/>
        <v>0.8206106870175347</v>
      </c>
      <c r="J35" s="29"/>
      <c r="K35" s="50">
        <v>6.3</v>
      </c>
      <c r="L35" s="35"/>
      <c r="M35" s="10"/>
      <c r="N35" s="54" t="s">
        <v>167</v>
      </c>
      <c r="O35" s="54"/>
      <c r="P35" s="54">
        <v>0.4</v>
      </c>
      <c r="Q35" s="54"/>
      <c r="R35" s="54">
        <v>380</v>
      </c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2675.6242999999999</v>
      </c>
      <c r="C36" s="31">
        <f t="shared" si="0"/>
        <v>2.5499999999738066E-2</v>
      </c>
      <c r="D36" s="30">
        <f t="shared" si="1"/>
        <v>917.99999999057036</v>
      </c>
      <c r="E36" s="29"/>
      <c r="F36" s="49">
        <v>1737.7259000000001</v>
      </c>
      <c r="G36" s="28">
        <f t="shared" si="5"/>
        <v>2.0800000000008367E-2</v>
      </c>
      <c r="H36" s="30">
        <f t="shared" si="3"/>
        <v>748.80000000030122</v>
      </c>
      <c r="I36" s="33">
        <f t="shared" si="4"/>
        <v>0.81568627451851072</v>
      </c>
      <c r="J36" s="29"/>
      <c r="K36" s="50">
        <v>6.3</v>
      </c>
      <c r="L36" s="35"/>
      <c r="M36" s="10"/>
      <c r="N36" s="54" t="s">
        <v>168</v>
      </c>
      <c r="O36" s="54"/>
      <c r="P36" s="70">
        <v>6</v>
      </c>
      <c r="Q36" s="70"/>
      <c r="R36" s="54">
        <v>250</v>
      </c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2675.6496999999999</v>
      </c>
      <c r="C37" s="31">
        <f t="shared" si="0"/>
        <v>2.5399999999990541E-2</v>
      </c>
      <c r="D37" s="30">
        <f t="shared" si="1"/>
        <v>914.39999999965949</v>
      </c>
      <c r="E37" s="29"/>
      <c r="F37" s="49">
        <v>1737.7470000000001</v>
      </c>
      <c r="G37" s="28">
        <f t="shared" si="5"/>
        <v>2.1099999999933061E-2</v>
      </c>
      <c r="H37" s="30">
        <f t="shared" si="3"/>
        <v>759.5999999975902</v>
      </c>
      <c r="I37" s="33">
        <f t="shared" si="4"/>
        <v>0.83070866141499677</v>
      </c>
      <c r="J37" s="29"/>
      <c r="K37" s="50">
        <v>6.3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2675.6752000000001</v>
      </c>
      <c r="C38" s="31">
        <f t="shared" si="0"/>
        <v>2.5500000000192813E-2</v>
      </c>
      <c r="D38" s="30">
        <f t="shared" si="1"/>
        <v>918.00000000694126</v>
      </c>
      <c r="E38" s="29"/>
      <c r="F38" s="49">
        <v>1737.7694000000001</v>
      </c>
      <c r="G38" s="28">
        <f t="shared" si="5"/>
        <v>2.2400000000061482E-2</v>
      </c>
      <c r="H38" s="30">
        <f t="shared" si="3"/>
        <v>806.40000000221335</v>
      </c>
      <c r="I38" s="33">
        <f t="shared" si="4"/>
        <v>0.87843137254478854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2675.7004000000002</v>
      </c>
      <c r="C39" s="31">
        <f t="shared" si="0"/>
        <v>2.5200000000040745E-2</v>
      </c>
      <c r="D39" s="30">
        <f t="shared" si="1"/>
        <v>907.20000000146683</v>
      </c>
      <c r="E39" s="29"/>
      <c r="F39" s="49">
        <v>1737.7915</v>
      </c>
      <c r="G39" s="28">
        <f t="shared" si="5"/>
        <v>2.2099999999909414E-2</v>
      </c>
      <c r="H39" s="30">
        <f t="shared" si="3"/>
        <v>795.59999999673892</v>
      </c>
      <c r="I39" s="33">
        <f t="shared" si="4"/>
        <v>0.87698412697911432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2675.7258999999999</v>
      </c>
      <c r="C40" s="31">
        <f t="shared" si="0"/>
        <v>2.5499999999738066E-2</v>
      </c>
      <c r="D40" s="30">
        <f t="shared" si="1"/>
        <v>917.99999999057036</v>
      </c>
      <c r="E40" s="29"/>
      <c r="F40" s="49">
        <v>1737.8139000000001</v>
      </c>
      <c r="G40" s="28">
        <f t="shared" si="5"/>
        <v>2.2400000000061482E-2</v>
      </c>
      <c r="H40" s="30">
        <f t="shared" si="3"/>
        <v>806.40000000221335</v>
      </c>
      <c r="I40" s="33">
        <f t="shared" si="4"/>
        <v>0.87843137256045389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2675.7516000000001</v>
      </c>
      <c r="C41" s="31">
        <f t="shared" si="0"/>
        <v>2.5700000000142609E-2</v>
      </c>
      <c r="D41" s="30">
        <f t="shared" si="1"/>
        <v>925.20000000513392</v>
      </c>
      <c r="E41" s="29"/>
      <c r="F41" s="49">
        <v>1737.8362</v>
      </c>
      <c r="G41" s="28">
        <f t="shared" si="5"/>
        <v>2.229999999985921E-2</v>
      </c>
      <c r="H41" s="30">
        <f t="shared" si="3"/>
        <v>802.79999999493157</v>
      </c>
      <c r="I41" s="33">
        <f t="shared" si="4"/>
        <v>0.86770428014534895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2675.7775999999999</v>
      </c>
      <c r="C42" s="31">
        <f t="shared" si="0"/>
        <v>2.5999999999839929E-2</v>
      </c>
      <c r="D42" s="30">
        <f t="shared" si="1"/>
        <v>935.99999999423744</v>
      </c>
      <c r="E42" s="29"/>
      <c r="F42" s="49">
        <v>1737.8585</v>
      </c>
      <c r="G42" s="28">
        <f t="shared" si="5"/>
        <v>2.2300000000086584E-2</v>
      </c>
      <c r="H42" s="30">
        <f t="shared" si="3"/>
        <v>802.80000000311702</v>
      </c>
      <c r="I42" s="33">
        <f t="shared" si="4"/>
        <v>0.85769230770091831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192</v>
      </c>
      <c r="B43" s="121"/>
      <c r="C43" s="121"/>
      <c r="D43" s="30">
        <f>SUM(D18:D42)</f>
        <v>22384.799999996176</v>
      </c>
      <c r="E43" s="29"/>
      <c r="F43" s="46"/>
      <c r="G43" s="29"/>
      <c r="H43" s="29">
        <f>SUM(H18:H42)</f>
        <v>18975.600000000668</v>
      </c>
      <c r="I43" s="33">
        <f>IF(AND(H43=0,D43=0),0,H43/D43)</f>
        <v>0.84770022515295695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4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195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A50:C50"/>
    <mergeCell ref="D50:F50"/>
    <mergeCell ref="D48:F48"/>
    <mergeCell ref="A49:C49"/>
    <mergeCell ref="X7:Z7"/>
    <mergeCell ref="X8:Z8"/>
    <mergeCell ref="H49:J49"/>
    <mergeCell ref="K49:L49"/>
    <mergeCell ref="A7:L7"/>
    <mergeCell ref="F13:G13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D47:F47"/>
    <mergeCell ref="F14:G14"/>
    <mergeCell ref="A9:L9"/>
    <mergeCell ref="G46:L46"/>
    <mergeCell ref="G3:H4"/>
    <mergeCell ref="A48:C48"/>
    <mergeCell ref="A47:C47"/>
    <mergeCell ref="I11:L11"/>
    <mergeCell ref="B14:C14"/>
    <mergeCell ref="D14:E14"/>
    <mergeCell ref="A10:D10"/>
    <mergeCell ref="E10:G10"/>
    <mergeCell ref="A1:F1"/>
    <mergeCell ref="A46:F46"/>
    <mergeCell ref="A44:C44"/>
    <mergeCell ref="G1:H2"/>
    <mergeCell ref="A43:C43"/>
    <mergeCell ref="D13:E13"/>
    <mergeCell ref="A2:F2"/>
    <mergeCell ref="A3:F3"/>
    <mergeCell ref="A4:F4"/>
    <mergeCell ref="A5:F5"/>
    <mergeCell ref="A6:F6"/>
    <mergeCell ref="A8:L8"/>
    <mergeCell ref="I3:L4"/>
    <mergeCell ref="J16:J17"/>
    <mergeCell ref="K16:K17"/>
    <mergeCell ref="A13:A17"/>
    <mergeCell ref="E16:E17"/>
    <mergeCell ref="B15:C15"/>
    <mergeCell ref="D15:E15"/>
    <mergeCell ref="B13:C13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Z52"/>
  <sheetViews>
    <sheetView view="pageBreakPreview" zoomScale="75" zoomScaleNormal="75" zoomScaleSheetLayoutView="50" workbookViewId="0">
      <selection activeCell="L28" sqref="L28"/>
    </sheetView>
  </sheetViews>
  <sheetFormatPr defaultRowHeight="18.75"/>
  <cols>
    <col min="1" max="1" width="11.140625" style="2" customWidth="1"/>
    <col min="2" max="2" width="14.7109375" style="2" customWidth="1"/>
    <col min="3" max="3" width="12.140625" style="2" customWidth="1"/>
    <col min="4" max="4" width="13.140625" style="2" customWidth="1"/>
    <col min="5" max="5" width="5.42578125" style="2" customWidth="1"/>
    <col min="6" max="6" width="13.57031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211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212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225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199</v>
      </c>
      <c r="E14" s="89"/>
      <c r="F14" s="86" t="s">
        <v>57</v>
      </c>
      <c r="G14" s="87"/>
      <c r="H14" s="19" t="s">
        <v>199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36000</v>
      </c>
      <c r="E15" s="111"/>
      <c r="F15" s="97" t="s">
        <v>58</v>
      </c>
      <c r="G15" s="98"/>
      <c r="H15" s="20">
        <v>36000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4637.8380999999999</v>
      </c>
      <c r="C18" s="31"/>
      <c r="D18" s="30"/>
      <c r="E18" s="29"/>
      <c r="F18" s="49">
        <v>2881.9850999999999</v>
      </c>
      <c r="G18" s="28"/>
      <c r="H18" s="30"/>
      <c r="I18" s="33"/>
      <c r="J18" s="29"/>
      <c r="K18" s="29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4637.8825999999999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4.4499999999970896E-2</v>
      </c>
      <c r="D19" s="30">
        <f t="shared" ref="D19:D42" si="1">IF(C19="","",C19*$D$15)</f>
        <v>1601.9999999989523</v>
      </c>
      <c r="E19" s="29"/>
      <c r="F19" s="49">
        <v>2882.0108999999998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2.5799999999890133E-2</v>
      </c>
      <c r="H19" s="30">
        <f t="shared" ref="H19:H42" si="3">IF(G19="","",G19*$H$15)</f>
        <v>928.79999999604479</v>
      </c>
      <c r="I19" s="33">
        <f t="shared" ref="I19:I42" si="4">IF(H19="","",IF(D19="","",IF(AND(H19=0,D19=0),0,H19/D19)))</f>
        <v>0.57977528089678665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4637.9260000000004</v>
      </c>
      <c r="C20" s="31">
        <f t="shared" si="0"/>
        <v>4.3400000000474392E-2</v>
      </c>
      <c r="D20" s="30">
        <f t="shared" si="1"/>
        <v>1562.4000000170781</v>
      </c>
      <c r="E20" s="29"/>
      <c r="F20" s="49">
        <v>2882.0360999999998</v>
      </c>
      <c r="G20" s="28">
        <f t="shared" si="2"/>
        <v>2.5200000000040745E-2</v>
      </c>
      <c r="H20" s="30">
        <f t="shared" si="3"/>
        <v>907.20000000146683</v>
      </c>
      <c r="I20" s="33">
        <f t="shared" si="4"/>
        <v>0.5806451612849145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4637.9682999999995</v>
      </c>
      <c r="C21" s="31">
        <f t="shared" si="0"/>
        <v>4.2299999999158899E-2</v>
      </c>
      <c r="D21" s="30">
        <f t="shared" si="1"/>
        <v>1522.7999999697204</v>
      </c>
      <c r="E21" s="29"/>
      <c r="F21" s="49">
        <v>2882.0607999999997</v>
      </c>
      <c r="G21" s="28">
        <f t="shared" si="2"/>
        <v>2.4699999999938882E-2</v>
      </c>
      <c r="H21" s="30">
        <f t="shared" si="3"/>
        <v>889.19999999779975</v>
      </c>
      <c r="I21" s="33">
        <f t="shared" si="4"/>
        <v>0.58392434989196262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4638.0105000000003</v>
      </c>
      <c r="C22" s="31">
        <f t="shared" si="0"/>
        <v>4.2200000000775617E-2</v>
      </c>
      <c r="D22" s="30">
        <f t="shared" si="1"/>
        <v>1519.2000000279222</v>
      </c>
      <c r="E22" s="29"/>
      <c r="F22" s="49">
        <v>2882.0854999999997</v>
      </c>
      <c r="G22" s="28">
        <f t="shared" si="2"/>
        <v>2.4699999999938882E-2</v>
      </c>
      <c r="H22" s="30">
        <f t="shared" si="3"/>
        <v>889.19999999779975</v>
      </c>
      <c r="I22" s="33">
        <f t="shared" si="4"/>
        <v>0.58530805685983189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4638.0513000000001</v>
      </c>
      <c r="C23" s="31">
        <f t="shared" si="0"/>
        <v>4.0799999999762804E-2</v>
      </c>
      <c r="D23" s="30">
        <f t="shared" si="1"/>
        <v>1468.7999999914609</v>
      </c>
      <c r="E23" s="29"/>
      <c r="F23" s="49">
        <v>2882.1095999999998</v>
      </c>
      <c r="G23" s="28">
        <f t="shared" si="2"/>
        <v>2.4100000000089494E-2</v>
      </c>
      <c r="H23" s="30">
        <f t="shared" si="3"/>
        <v>867.60000000322179</v>
      </c>
      <c r="I23" s="33">
        <f t="shared" si="4"/>
        <v>0.59068627451543143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4638.0913</v>
      </c>
      <c r="C24" s="31">
        <f t="shared" si="0"/>
        <v>3.999999999996362E-2</v>
      </c>
      <c r="D24" s="30">
        <f t="shared" si="1"/>
        <v>1439.9999999986903</v>
      </c>
      <c r="E24" s="29"/>
      <c r="F24" s="49">
        <v>2882.1333</v>
      </c>
      <c r="G24" s="28">
        <f t="shared" si="2"/>
        <v>2.3700000000189902E-2</v>
      </c>
      <c r="H24" s="30">
        <f t="shared" si="3"/>
        <v>853.20000000683649</v>
      </c>
      <c r="I24" s="33">
        <f t="shared" si="4"/>
        <v>0.59250000000528646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4638.1319999999996</v>
      </c>
      <c r="C25" s="31">
        <f t="shared" si="0"/>
        <v>4.0699999999560532E-2</v>
      </c>
      <c r="D25" s="30">
        <f t="shared" si="1"/>
        <v>1465.1999999841792</v>
      </c>
      <c r="E25" s="29"/>
      <c r="F25" s="49">
        <v>2882.1570999999999</v>
      </c>
      <c r="G25" s="28">
        <f t="shared" si="2"/>
        <v>2.3799999999937427E-2</v>
      </c>
      <c r="H25" s="30">
        <f t="shared" si="3"/>
        <v>856.79999999774736</v>
      </c>
      <c r="I25" s="33">
        <f t="shared" si="4"/>
        <v>0.58476658477136145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4638.1755999999996</v>
      </c>
      <c r="C26" s="31">
        <f t="shared" si="0"/>
        <v>4.3599999999969441E-2</v>
      </c>
      <c r="D26" s="30">
        <f t="shared" si="1"/>
        <v>1569.5999999988999</v>
      </c>
      <c r="E26" s="29"/>
      <c r="F26" s="49">
        <v>2882.1831999999999</v>
      </c>
      <c r="G26" s="28">
        <f t="shared" si="2"/>
        <v>2.6100000000042201E-2</v>
      </c>
      <c r="H26" s="30">
        <f t="shared" si="3"/>
        <v>939.60000000151922</v>
      </c>
      <c r="I26" s="33">
        <f t="shared" si="4"/>
        <v>0.59862385321239664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4638.2239</v>
      </c>
      <c r="C27" s="31">
        <f t="shared" si="0"/>
        <v>4.830000000038126E-2</v>
      </c>
      <c r="D27" s="30">
        <f t="shared" si="1"/>
        <v>1738.8000000137254</v>
      </c>
      <c r="E27" s="29"/>
      <c r="F27" s="49">
        <v>2882.2111999999997</v>
      </c>
      <c r="G27" s="28">
        <f t="shared" si="2"/>
        <v>2.7999999999792635E-2</v>
      </c>
      <c r="H27" s="30">
        <f t="shared" si="3"/>
        <v>1007.9999999925349</v>
      </c>
      <c r="I27" s="33">
        <f t="shared" si="4"/>
        <v>0.57971014491866701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4638.2735000000002</v>
      </c>
      <c r="C28" s="31">
        <f t="shared" si="0"/>
        <v>4.9600000000282307E-2</v>
      </c>
      <c r="D28" s="30">
        <f t="shared" si="1"/>
        <v>1785.6000000101631</v>
      </c>
      <c r="E28" s="29"/>
      <c r="F28" s="49">
        <v>2882.2381999999998</v>
      </c>
      <c r="G28" s="28">
        <f t="shared" si="2"/>
        <v>2.7000000000043656E-2</v>
      </c>
      <c r="H28" s="30">
        <f t="shared" si="3"/>
        <v>972.00000000157161</v>
      </c>
      <c r="I28" s="33">
        <f t="shared" si="4"/>
        <v>0.54435483870745927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4638.3231999999998</v>
      </c>
      <c r="C29" s="31">
        <f t="shared" si="0"/>
        <v>4.9699999999575084E-2</v>
      </c>
      <c r="D29" s="30">
        <f t="shared" si="1"/>
        <v>1789.199999984703</v>
      </c>
      <c r="E29" s="29"/>
      <c r="F29" s="49">
        <v>2882.2647999999999</v>
      </c>
      <c r="G29" s="28">
        <f t="shared" si="2"/>
        <v>2.6600000000144064E-2</v>
      </c>
      <c r="H29" s="30">
        <f t="shared" si="3"/>
        <v>957.6000000051863</v>
      </c>
      <c r="I29" s="33">
        <f t="shared" si="4"/>
        <v>0.53521126761310833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4638.3728000000001</v>
      </c>
      <c r="C30" s="31">
        <f t="shared" si="0"/>
        <v>4.9600000000282307E-2</v>
      </c>
      <c r="D30" s="30">
        <f t="shared" si="1"/>
        <v>1785.6000000101631</v>
      </c>
      <c r="E30" s="29"/>
      <c r="F30" s="49">
        <v>2882.2914999999998</v>
      </c>
      <c r="G30" s="28">
        <f t="shared" si="2"/>
        <v>2.6699999999891588E-2</v>
      </c>
      <c r="H30" s="30">
        <f t="shared" si="3"/>
        <v>961.19999999609718</v>
      </c>
      <c r="I30" s="33">
        <f t="shared" si="4"/>
        <v>0.53830645160765367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4638.4211999999998</v>
      </c>
      <c r="C31" s="31">
        <f t="shared" si="0"/>
        <v>4.8399999999674037E-2</v>
      </c>
      <c r="D31" s="30">
        <f t="shared" si="1"/>
        <v>1742.3999999882653</v>
      </c>
      <c r="E31" s="29"/>
      <c r="F31" s="49">
        <v>2882.3174999999997</v>
      </c>
      <c r="G31" s="28">
        <f t="shared" si="2"/>
        <v>2.5999999999839929E-2</v>
      </c>
      <c r="H31" s="30">
        <f t="shared" si="3"/>
        <v>935.99999999423744</v>
      </c>
      <c r="I31" s="33">
        <f t="shared" si="4"/>
        <v>0.53719008264493873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4638.4703</v>
      </c>
      <c r="C32" s="31">
        <f t="shared" si="0"/>
        <v>4.9100000000180444E-2</v>
      </c>
      <c r="D32" s="30">
        <f t="shared" si="1"/>
        <v>1767.600000006496</v>
      </c>
      <c r="E32" s="29"/>
      <c r="F32" s="49">
        <v>2882.3435999999997</v>
      </c>
      <c r="G32" s="28">
        <f t="shared" si="2"/>
        <v>2.6100000000042201E-2</v>
      </c>
      <c r="H32" s="30">
        <f t="shared" si="3"/>
        <v>939.60000000151922</v>
      </c>
      <c r="I32" s="33">
        <f t="shared" si="4"/>
        <v>0.5315682281048123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4638.5173999999997</v>
      </c>
      <c r="C33" s="31">
        <f t="shared" si="0"/>
        <v>4.709999999977299E-2</v>
      </c>
      <c r="D33" s="30">
        <f t="shared" si="1"/>
        <v>1695.5999999918276</v>
      </c>
      <c r="E33" s="29"/>
      <c r="F33" s="49">
        <v>2882.3692000000001</v>
      </c>
      <c r="G33" s="28">
        <f t="shared" si="2"/>
        <v>2.5600000000395084E-2</v>
      </c>
      <c r="H33" s="30">
        <f t="shared" si="3"/>
        <v>921.60000001422304</v>
      </c>
      <c r="I33" s="33">
        <f t="shared" si="4"/>
        <v>0.54352441614688896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4638.5631000000003</v>
      </c>
      <c r="C34" s="31">
        <f t="shared" si="0"/>
        <v>4.5700000000579166E-2</v>
      </c>
      <c r="D34" s="30">
        <f t="shared" si="1"/>
        <v>1645.20000002085</v>
      </c>
      <c r="E34" s="29"/>
      <c r="F34" s="49">
        <v>2882.3950999999997</v>
      </c>
      <c r="G34" s="28">
        <f t="shared" si="2"/>
        <v>2.5899999999637657E-2</v>
      </c>
      <c r="H34" s="30">
        <f t="shared" si="3"/>
        <v>932.39999998695566</v>
      </c>
      <c r="I34" s="33">
        <f t="shared" si="4"/>
        <v>0.56673960611180352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4638.6062000000002</v>
      </c>
      <c r="C35" s="31">
        <f t="shared" si="0"/>
        <v>4.3099999999867578E-2</v>
      </c>
      <c r="D35" s="30">
        <f t="shared" si="1"/>
        <v>1551.5999999952328</v>
      </c>
      <c r="E35" s="29"/>
      <c r="F35" s="49">
        <v>2882.4195</v>
      </c>
      <c r="G35" s="28">
        <f t="shared" si="2"/>
        <v>2.4400000000241562E-2</v>
      </c>
      <c r="H35" s="30">
        <f t="shared" si="3"/>
        <v>878.40000000869622</v>
      </c>
      <c r="I35" s="33">
        <f t="shared" si="4"/>
        <v>0.5661252900305459</v>
      </c>
      <c r="J35" s="29"/>
      <c r="K35" s="50">
        <v>6.4</v>
      </c>
      <c r="L35" s="35"/>
      <c r="M35" s="10"/>
      <c r="N35" s="54" t="s">
        <v>171</v>
      </c>
      <c r="O35" s="54"/>
      <c r="P35" s="71">
        <v>0.4</v>
      </c>
      <c r="Q35" s="72"/>
      <c r="R35" s="71">
        <v>720</v>
      </c>
      <c r="S35" s="72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4638.6499999999996</v>
      </c>
      <c r="C36" s="31">
        <f t="shared" si="0"/>
        <v>4.379999999946449E-2</v>
      </c>
      <c r="D36" s="30">
        <f t="shared" si="1"/>
        <v>1576.7999999807216</v>
      </c>
      <c r="E36" s="29"/>
      <c r="F36" s="49">
        <v>2882.4438</v>
      </c>
      <c r="G36" s="28">
        <f t="shared" si="2"/>
        <v>2.430000000003929E-2</v>
      </c>
      <c r="H36" s="30">
        <f t="shared" si="3"/>
        <v>874.80000000141445</v>
      </c>
      <c r="I36" s="33">
        <f t="shared" si="4"/>
        <v>0.55479452055562528</v>
      </c>
      <c r="J36" s="29"/>
      <c r="K36" s="50">
        <v>6.4</v>
      </c>
      <c r="L36" s="35"/>
      <c r="M36" s="10"/>
      <c r="N36" s="54" t="s">
        <v>172</v>
      </c>
      <c r="O36" s="54"/>
      <c r="P36" s="75"/>
      <c r="Q36" s="76"/>
      <c r="R36" s="75"/>
      <c r="S36" s="76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4638.6948000000002</v>
      </c>
      <c r="C37" s="31">
        <f t="shared" si="0"/>
        <v>4.4800000000577711E-2</v>
      </c>
      <c r="D37" s="30">
        <f t="shared" si="1"/>
        <v>1612.8000000207976</v>
      </c>
      <c r="E37" s="29"/>
      <c r="F37" s="49">
        <v>2882.4686999999999</v>
      </c>
      <c r="G37" s="28">
        <f t="shared" si="2"/>
        <v>2.4899999999888678E-2</v>
      </c>
      <c r="H37" s="30">
        <f t="shared" si="3"/>
        <v>896.3999999959924</v>
      </c>
      <c r="I37" s="33">
        <f t="shared" si="4"/>
        <v>0.55580357141891934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4638.7395999999999</v>
      </c>
      <c r="C38" s="31">
        <f t="shared" si="0"/>
        <v>4.4799999999668216E-2</v>
      </c>
      <c r="D38" s="30">
        <f t="shared" si="1"/>
        <v>1612.7999999880558</v>
      </c>
      <c r="E38" s="29"/>
      <c r="F38" s="49">
        <v>2882.4944</v>
      </c>
      <c r="G38" s="28">
        <f t="shared" si="2"/>
        <v>2.5700000000142609E-2</v>
      </c>
      <c r="H38" s="30">
        <f t="shared" si="3"/>
        <v>925.20000000513392</v>
      </c>
      <c r="I38" s="33">
        <f t="shared" si="4"/>
        <v>0.57366071429314602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4638.7835999999998</v>
      </c>
      <c r="C39" s="31">
        <f t="shared" si="0"/>
        <v>4.3999999999869033E-2</v>
      </c>
      <c r="D39" s="30">
        <f t="shared" si="1"/>
        <v>1583.9999999952852</v>
      </c>
      <c r="E39" s="29"/>
      <c r="F39" s="49">
        <v>2882.5196999999998</v>
      </c>
      <c r="G39" s="28">
        <f t="shared" si="2"/>
        <v>2.529999999978827E-2</v>
      </c>
      <c r="H39" s="30">
        <f t="shared" si="3"/>
        <v>910.79999999237771</v>
      </c>
      <c r="I39" s="33">
        <f t="shared" si="4"/>
        <v>0.57499999999689944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4638.8270999999995</v>
      </c>
      <c r="C40" s="31">
        <f t="shared" si="0"/>
        <v>4.3499999999767169E-2</v>
      </c>
      <c r="D40" s="30">
        <f t="shared" si="1"/>
        <v>1565.9999999916181</v>
      </c>
      <c r="E40" s="29"/>
      <c r="F40" s="49">
        <v>2882.5434999999998</v>
      </c>
      <c r="G40" s="28">
        <f t="shared" si="2"/>
        <v>2.3799999999937427E-2</v>
      </c>
      <c r="H40" s="30">
        <f t="shared" si="3"/>
        <v>856.79999999774736</v>
      </c>
      <c r="I40" s="33">
        <f t="shared" si="4"/>
        <v>0.54712643678309913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4638.8707999999997</v>
      </c>
      <c r="C41" s="31">
        <f t="shared" si="0"/>
        <v>4.3700000000171713E-2</v>
      </c>
      <c r="D41" s="30">
        <f t="shared" si="1"/>
        <v>1573.2000000061817</v>
      </c>
      <c r="E41" s="29"/>
      <c r="F41" s="49">
        <v>2882.5672</v>
      </c>
      <c r="G41" s="28">
        <f t="shared" si="2"/>
        <v>2.3700000000189902E-2</v>
      </c>
      <c r="H41" s="30">
        <f t="shared" si="3"/>
        <v>853.20000000683649</v>
      </c>
      <c r="I41" s="33">
        <f t="shared" si="4"/>
        <v>0.54233409611205441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4638.9148999999998</v>
      </c>
      <c r="C42" s="31">
        <f t="shared" si="0"/>
        <v>4.4100000000071304E-2</v>
      </c>
      <c r="D42" s="30">
        <f t="shared" si="1"/>
        <v>1587.600000002567</v>
      </c>
      <c r="E42" s="29"/>
      <c r="F42" s="49">
        <v>2882.5915</v>
      </c>
      <c r="G42" s="28">
        <f t="shared" si="2"/>
        <v>2.430000000003929E-2</v>
      </c>
      <c r="H42" s="30">
        <f t="shared" si="3"/>
        <v>874.80000000141445</v>
      </c>
      <c r="I42" s="33">
        <f t="shared" si="4"/>
        <v>0.55102040816326525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38764.799999993556</v>
      </c>
      <c r="E43" s="29"/>
      <c r="F43" s="36" t="s">
        <v>193</v>
      </c>
      <c r="G43" s="29" t="s">
        <v>194</v>
      </c>
      <c r="H43" s="30">
        <f>SUM(H18:H42)</f>
        <v>21830.400000004374</v>
      </c>
      <c r="I43" s="33">
        <f>IF(AND(H43=0,D43=0),0,H43/D43)</f>
        <v>0.56315007429441155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379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I3:L4"/>
    <mergeCell ref="A11:D11"/>
    <mergeCell ref="E11:H11"/>
    <mergeCell ref="A10:D10"/>
    <mergeCell ref="H50:J50"/>
    <mergeCell ref="K50:L50"/>
    <mergeCell ref="D49:F49"/>
    <mergeCell ref="A12:L12"/>
    <mergeCell ref="A47:C47"/>
    <mergeCell ref="A3:F3"/>
    <mergeCell ref="H10:L10"/>
    <mergeCell ref="D13:E13"/>
    <mergeCell ref="E10:G10"/>
    <mergeCell ref="A43:C43"/>
    <mergeCell ref="I13:I17"/>
    <mergeCell ref="J13:K13"/>
    <mergeCell ref="J14:K14"/>
    <mergeCell ref="J15:K15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P12:Q12"/>
    <mergeCell ref="R7:S7"/>
    <mergeCell ref="R8:S8"/>
    <mergeCell ref="R9:S9"/>
    <mergeCell ref="R10:S10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10:O10"/>
    <mergeCell ref="N11:O11"/>
    <mergeCell ref="P7:Q7"/>
    <mergeCell ref="P8:Q8"/>
    <mergeCell ref="P9:Q9"/>
    <mergeCell ref="P10:Q10"/>
    <mergeCell ref="P11:Q11"/>
    <mergeCell ref="V3:W3"/>
    <mergeCell ref="V4:W4"/>
    <mergeCell ref="V5:W5"/>
    <mergeCell ref="V6:W6"/>
    <mergeCell ref="V7:W7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X7:Z7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T9:U9"/>
    <mergeCell ref="T10:U10"/>
    <mergeCell ref="V13:W13"/>
    <mergeCell ref="R11:S11"/>
    <mergeCell ref="R12:S12"/>
    <mergeCell ref="R13:S13"/>
    <mergeCell ref="T11:U11"/>
    <mergeCell ref="V11:W11"/>
    <mergeCell ref="T6:U6"/>
    <mergeCell ref="Q21:S21"/>
    <mergeCell ref="N22:P22"/>
    <mergeCell ref="T18:V19"/>
    <mergeCell ref="Q18:S18"/>
    <mergeCell ref="T8:U8"/>
    <mergeCell ref="V8:W8"/>
    <mergeCell ref="V9:W9"/>
    <mergeCell ref="V10:W10"/>
    <mergeCell ref="X16:Z16"/>
    <mergeCell ref="R16:S16"/>
    <mergeCell ref="V15:W15"/>
    <mergeCell ref="V16:W16"/>
    <mergeCell ref="V14:W14"/>
    <mergeCell ref="T16:U16"/>
    <mergeCell ref="T12:U12"/>
    <mergeCell ref="R14:S14"/>
    <mergeCell ref="P16:Q16"/>
    <mergeCell ref="M17:Z17"/>
    <mergeCell ref="W18:Z21"/>
    <mergeCell ref="N14:O14"/>
    <mergeCell ref="T15:U15"/>
    <mergeCell ref="X15:Z15"/>
    <mergeCell ref="V12:W12"/>
    <mergeCell ref="T14:U14"/>
    <mergeCell ref="X9:Z9"/>
    <mergeCell ref="X10:Z10"/>
    <mergeCell ref="X11:Z11"/>
    <mergeCell ref="X12:Z12"/>
    <mergeCell ref="X13:Z13"/>
    <mergeCell ref="X14:Z14"/>
    <mergeCell ref="W25:Z25"/>
    <mergeCell ref="N24:P24"/>
    <mergeCell ref="T25:V25"/>
    <mergeCell ref="Q24:S24"/>
    <mergeCell ref="W23:Z23"/>
    <mergeCell ref="Q20:S20"/>
    <mergeCell ref="Q23:S23"/>
    <mergeCell ref="T24:V24"/>
    <mergeCell ref="P15:Q15"/>
    <mergeCell ref="T22:V22"/>
    <mergeCell ref="T13:U13"/>
    <mergeCell ref="Q19:S19"/>
    <mergeCell ref="N18:P19"/>
    <mergeCell ref="N15:O15"/>
    <mergeCell ref="Q25:S25"/>
    <mergeCell ref="R15:S15"/>
    <mergeCell ref="W22:Z22"/>
    <mergeCell ref="T20:V21"/>
    <mergeCell ref="T23:V23"/>
    <mergeCell ref="R34:S34"/>
    <mergeCell ref="T34:U34"/>
    <mergeCell ref="V34:X34"/>
    <mergeCell ref="N25:P25"/>
    <mergeCell ref="N35:O35"/>
    <mergeCell ref="T35:U35"/>
    <mergeCell ref="V35:X35"/>
    <mergeCell ref="R35:S36"/>
    <mergeCell ref="P34:Q34"/>
    <mergeCell ref="N23:P23"/>
    <mergeCell ref="T27:V27"/>
    <mergeCell ref="W27:Z27"/>
    <mergeCell ref="N26:P26"/>
    <mergeCell ref="W24:Z24"/>
    <mergeCell ref="T33:U33"/>
    <mergeCell ref="R31:S31"/>
    <mergeCell ref="R32:S32"/>
    <mergeCell ref="N31:O32"/>
    <mergeCell ref="N33:O34"/>
    <mergeCell ref="P31:Q31"/>
    <mergeCell ref="P32:Q32"/>
    <mergeCell ref="P33:Q33"/>
    <mergeCell ref="W28:Z28"/>
    <mergeCell ref="W26:Z26"/>
    <mergeCell ref="N27:P27"/>
    <mergeCell ref="T37:U37"/>
    <mergeCell ref="Y35:Z35"/>
    <mergeCell ref="N36:O36"/>
    <mergeCell ref="T36:U36"/>
    <mergeCell ref="V36:X36"/>
    <mergeCell ref="Y36:Z36"/>
    <mergeCell ref="P35:Q36"/>
    <mergeCell ref="Y37:Z37"/>
    <mergeCell ref="T28:V28"/>
    <mergeCell ref="Q26:S26"/>
    <mergeCell ref="T26:V26"/>
    <mergeCell ref="Q27:S27"/>
    <mergeCell ref="N28:P28"/>
    <mergeCell ref="Q28:S28"/>
    <mergeCell ref="M43:M44"/>
    <mergeCell ref="N47:O47"/>
    <mergeCell ref="T45:W45"/>
    <mergeCell ref="T46:W46"/>
    <mergeCell ref="T47:W47"/>
    <mergeCell ref="N37:O37"/>
    <mergeCell ref="P37:Q37"/>
    <mergeCell ref="R37:S37"/>
    <mergeCell ref="X41:Z42"/>
    <mergeCell ref="X43:Z44"/>
    <mergeCell ref="R39:S39"/>
    <mergeCell ref="T39:U39"/>
    <mergeCell ref="V39:X39"/>
    <mergeCell ref="Y39:Z39"/>
    <mergeCell ref="S41:S44"/>
    <mergeCell ref="V38:X38"/>
    <mergeCell ref="Y38:Z38"/>
    <mergeCell ref="N38:O38"/>
    <mergeCell ref="P38:Q38"/>
    <mergeCell ref="R38:S38"/>
    <mergeCell ref="T38:U38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N43:O44"/>
    <mergeCell ref="P43:R44"/>
    <mergeCell ref="Q49:V49"/>
    <mergeCell ref="N49:P49"/>
    <mergeCell ref="P45:R45"/>
    <mergeCell ref="P46:R46"/>
    <mergeCell ref="P47:R47"/>
    <mergeCell ref="N45:O45"/>
    <mergeCell ref="N46:O46"/>
    <mergeCell ref="T41:W44"/>
    <mergeCell ref="V37:X37"/>
    <mergeCell ref="X45:Z45"/>
    <mergeCell ref="X46:Z46"/>
    <mergeCell ref="X47:Z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Z52"/>
  <sheetViews>
    <sheetView view="pageBreakPreview" topLeftCell="A4" zoomScale="75" zoomScaleNormal="75" zoomScaleSheetLayoutView="50" workbookViewId="0">
      <selection activeCell="F33" sqref="F33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4.28515625" style="2" customWidth="1"/>
    <col min="5" max="5" width="5.42578125" style="2" customWidth="1"/>
    <col min="6" max="6" width="13.425781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0" width="10.28515625" style="2" customWidth="1"/>
    <col min="21" max="21" width="12.7109375" style="2" customWidth="1"/>
    <col min="22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211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213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226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200</v>
      </c>
      <c r="E14" s="89"/>
      <c r="F14" s="86" t="s">
        <v>57</v>
      </c>
      <c r="G14" s="87"/>
      <c r="H14" s="19" t="s">
        <v>200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36000</v>
      </c>
      <c r="E15" s="111"/>
      <c r="F15" s="97" t="s">
        <v>58</v>
      </c>
      <c r="G15" s="98"/>
      <c r="H15" s="20">
        <v>36000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26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2623.4866999999999</v>
      </c>
      <c r="C18" s="31"/>
      <c r="D18" s="30"/>
      <c r="E18" s="29"/>
      <c r="F18" s="49">
        <v>1391.8833999999999</v>
      </c>
      <c r="G18" s="28"/>
      <c r="H18" s="30"/>
      <c r="I18" s="33"/>
      <c r="J18" s="29"/>
      <c r="K18" s="50">
        <v>6.3</v>
      </c>
      <c r="L18" s="6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2623.5048999999999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1.81999999999789E-2</v>
      </c>
      <c r="D19" s="30">
        <f t="shared" ref="D19:D42" si="1">IF(C19="","",C19*$D$15)</f>
        <v>655.19999999924039</v>
      </c>
      <c r="E19" s="29"/>
      <c r="F19" s="49">
        <v>1391.8969999999999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1.3599999999996726E-2</v>
      </c>
      <c r="H19" s="30">
        <f t="shared" ref="H19:H42" si="3">IF(G19="","",G19*$H$15)</f>
        <v>489.59999999988213</v>
      </c>
      <c r="I19" s="33">
        <f t="shared" ref="I19:I42" si="4">IF(H19="","",IF(D19="","",IF(AND(H19=0,D19=0),0,H19/D19)))</f>
        <v>0.74725274725343371</v>
      </c>
      <c r="J19" s="29"/>
      <c r="K19" s="50">
        <v>6.3</v>
      </c>
      <c r="L19" s="6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2623.5230000000001</v>
      </c>
      <c r="C20" s="31">
        <f t="shared" si="0"/>
        <v>1.8100000000231375E-2</v>
      </c>
      <c r="D20" s="30">
        <f t="shared" si="1"/>
        <v>651.60000000832952</v>
      </c>
      <c r="E20" s="29"/>
      <c r="F20" s="49">
        <v>1391.9105999999999</v>
      </c>
      <c r="G20" s="28">
        <f t="shared" si="2"/>
        <v>1.3599999999996726E-2</v>
      </c>
      <c r="H20" s="30">
        <f t="shared" si="3"/>
        <v>489.59999999988213</v>
      </c>
      <c r="I20" s="33">
        <f t="shared" si="4"/>
        <v>0.75138121545982728</v>
      </c>
      <c r="J20" s="29"/>
      <c r="K20" s="50">
        <v>6.3</v>
      </c>
      <c r="L20" s="6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2623.5412000000001</v>
      </c>
      <c r="C21" s="31">
        <f t="shared" si="0"/>
        <v>1.81999999999789E-2</v>
      </c>
      <c r="D21" s="30">
        <f t="shared" si="1"/>
        <v>655.19999999924039</v>
      </c>
      <c r="E21" s="29"/>
      <c r="F21" s="49">
        <v>1391.9241999999999</v>
      </c>
      <c r="G21" s="28">
        <f t="shared" si="2"/>
        <v>1.3599999999996726E-2</v>
      </c>
      <c r="H21" s="30">
        <f t="shared" si="3"/>
        <v>489.59999999988213</v>
      </c>
      <c r="I21" s="33">
        <f t="shared" si="4"/>
        <v>0.74725274725343371</v>
      </c>
      <c r="J21" s="29"/>
      <c r="K21" s="50">
        <v>6.3</v>
      </c>
      <c r="L21" s="6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2623.5594999999998</v>
      </c>
      <c r="C22" s="31">
        <f t="shared" si="0"/>
        <v>1.8299999999726424E-2</v>
      </c>
      <c r="D22" s="30">
        <f t="shared" si="1"/>
        <v>658.79999999015126</v>
      </c>
      <c r="E22" s="29"/>
      <c r="F22" s="49">
        <v>1391.9378999999999</v>
      </c>
      <c r="G22" s="28">
        <f t="shared" si="2"/>
        <v>1.3699999999971624E-2</v>
      </c>
      <c r="H22" s="30">
        <f t="shared" si="3"/>
        <v>493.19999999897846</v>
      </c>
      <c r="I22" s="33">
        <f t="shared" si="4"/>
        <v>0.74863387979106188</v>
      </c>
      <c r="J22" s="29"/>
      <c r="K22" s="50">
        <v>6.3</v>
      </c>
      <c r="L22" s="6"/>
      <c r="M22" s="10"/>
      <c r="N22" s="54" t="s">
        <v>173</v>
      </c>
      <c r="O22" s="54"/>
      <c r="P22" s="54"/>
      <c r="Q22" s="54" t="s">
        <v>174</v>
      </c>
      <c r="R22" s="54"/>
      <c r="S22" s="54"/>
      <c r="T22" s="54" t="s">
        <v>175</v>
      </c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2623.5778</v>
      </c>
      <c r="C23" s="31">
        <f t="shared" si="0"/>
        <v>1.8300000000181171E-2</v>
      </c>
      <c r="D23" s="30">
        <f t="shared" si="1"/>
        <v>658.80000000652217</v>
      </c>
      <c r="E23" s="29"/>
      <c r="F23" s="49">
        <v>1391.9518</v>
      </c>
      <c r="G23" s="28">
        <f t="shared" si="2"/>
        <v>1.3900000000148793E-2</v>
      </c>
      <c r="H23" s="30">
        <f t="shared" si="3"/>
        <v>500.40000000535656</v>
      </c>
      <c r="I23" s="33">
        <f t="shared" si="4"/>
        <v>0.75956284153066567</v>
      </c>
      <c r="J23" s="29"/>
      <c r="K23" s="50">
        <v>6.4</v>
      </c>
      <c r="L23" s="6"/>
      <c r="M23" s="10"/>
      <c r="N23" s="54"/>
      <c r="O23" s="54"/>
      <c r="P23" s="54"/>
      <c r="Q23" s="70"/>
      <c r="R23" s="70"/>
      <c r="S23" s="70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2623.5958999999998</v>
      </c>
      <c r="C24" s="31">
        <f t="shared" si="0"/>
        <v>1.8099999999776628E-2</v>
      </c>
      <c r="D24" s="30">
        <f t="shared" si="1"/>
        <v>651.59999999195861</v>
      </c>
      <c r="E24" s="29"/>
      <c r="F24" s="49">
        <v>1391.9655</v>
      </c>
      <c r="G24" s="28">
        <f t="shared" si="2"/>
        <v>1.3699999999971624E-2</v>
      </c>
      <c r="H24" s="30">
        <f t="shared" si="3"/>
        <v>493.19999999897846</v>
      </c>
      <c r="I24" s="33">
        <f t="shared" si="4"/>
        <v>0.75690607735583948</v>
      </c>
      <c r="J24" s="29"/>
      <c r="K24" s="50">
        <v>6.4</v>
      </c>
      <c r="L24" s="6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2623.6140999999998</v>
      </c>
      <c r="C25" s="31">
        <f t="shared" si="0"/>
        <v>1.81999999999789E-2</v>
      </c>
      <c r="D25" s="30">
        <f t="shared" si="1"/>
        <v>655.19999999924039</v>
      </c>
      <c r="E25" s="29"/>
      <c r="F25" s="49">
        <v>1391.9792</v>
      </c>
      <c r="G25" s="28">
        <f t="shared" si="2"/>
        <v>1.3699999999971624E-2</v>
      </c>
      <c r="H25" s="30">
        <f t="shared" si="3"/>
        <v>493.19999999897846</v>
      </c>
      <c r="I25" s="33">
        <f t="shared" si="4"/>
        <v>0.75274725274656629</v>
      </c>
      <c r="J25" s="29"/>
      <c r="K25" s="50">
        <v>6.4</v>
      </c>
      <c r="L25" s="6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2623.6322</v>
      </c>
      <c r="C26" s="31">
        <f t="shared" si="0"/>
        <v>1.8100000000231375E-2</v>
      </c>
      <c r="D26" s="30">
        <f t="shared" si="1"/>
        <v>651.60000000832952</v>
      </c>
      <c r="E26" s="29"/>
      <c r="F26" s="49">
        <v>1391.9926</v>
      </c>
      <c r="G26" s="28">
        <f t="shared" si="2"/>
        <v>1.340000000004693E-2</v>
      </c>
      <c r="H26" s="30">
        <f t="shared" si="3"/>
        <v>482.40000000168948</v>
      </c>
      <c r="I26" s="33">
        <f t="shared" si="4"/>
        <v>0.74033149170583623</v>
      </c>
      <c r="J26" s="29"/>
      <c r="K26" s="50">
        <v>6.3</v>
      </c>
      <c r="L26" s="6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2623.6469999999999</v>
      </c>
      <c r="C27" s="31">
        <f t="shared" si="0"/>
        <v>1.4799999999922875E-2</v>
      </c>
      <c r="D27" s="30">
        <f t="shared" si="1"/>
        <v>532.79999999722349</v>
      </c>
      <c r="E27" s="29"/>
      <c r="F27" s="49">
        <v>1392.0037</v>
      </c>
      <c r="G27" s="28">
        <f t="shared" si="2"/>
        <v>1.1099999999942156E-2</v>
      </c>
      <c r="H27" s="30">
        <f t="shared" si="3"/>
        <v>399.59999999791762</v>
      </c>
      <c r="I27" s="33">
        <f t="shared" si="4"/>
        <v>0.75</v>
      </c>
      <c r="J27" s="29"/>
      <c r="K27" s="50">
        <v>6.3</v>
      </c>
      <c r="L27" s="6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2623.6610999999998</v>
      </c>
      <c r="C28" s="31">
        <f t="shared" si="0"/>
        <v>1.4099999999871216E-2</v>
      </c>
      <c r="D28" s="30">
        <f t="shared" si="1"/>
        <v>507.59999999536376</v>
      </c>
      <c r="E28" s="29"/>
      <c r="F28" s="49">
        <v>1392.0140999999999</v>
      </c>
      <c r="G28" s="28">
        <f t="shared" si="2"/>
        <v>1.0399999999890497E-2</v>
      </c>
      <c r="H28" s="30">
        <f t="shared" si="3"/>
        <v>374.39999999605789</v>
      </c>
      <c r="I28" s="33">
        <f t="shared" si="4"/>
        <v>0.73758865248124017</v>
      </c>
      <c r="J28" s="29"/>
      <c r="K28" s="50">
        <v>6.3</v>
      </c>
      <c r="L28" s="6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2623.6792</v>
      </c>
      <c r="C29" s="31">
        <f t="shared" si="0"/>
        <v>1.8100000000231375E-2</v>
      </c>
      <c r="D29" s="30">
        <f t="shared" si="1"/>
        <v>651.60000000832952</v>
      </c>
      <c r="E29" s="29"/>
      <c r="F29" s="49">
        <v>1392.027</v>
      </c>
      <c r="G29" s="28">
        <f t="shared" si="2"/>
        <v>1.290000000017244E-2</v>
      </c>
      <c r="H29" s="30">
        <f t="shared" si="3"/>
        <v>464.40000000620785</v>
      </c>
      <c r="I29" s="33">
        <f t="shared" si="4"/>
        <v>0.71270718232085839</v>
      </c>
      <c r="J29" s="29"/>
      <c r="K29" s="50">
        <v>6.3</v>
      </c>
      <c r="L29" s="6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2623.6972999999998</v>
      </c>
      <c r="C30" s="31">
        <f t="shared" si="0"/>
        <v>1.8099999999776628E-2</v>
      </c>
      <c r="D30" s="30">
        <f t="shared" si="1"/>
        <v>651.59999999195861</v>
      </c>
      <c r="E30" s="29"/>
      <c r="F30" s="49">
        <v>1392.04</v>
      </c>
      <c r="G30" s="28">
        <f t="shared" si="2"/>
        <v>1.2999999999919964E-2</v>
      </c>
      <c r="H30" s="30">
        <f t="shared" si="3"/>
        <v>467.99999999711872</v>
      </c>
      <c r="I30" s="33">
        <f t="shared" si="4"/>
        <v>0.71823204420333686</v>
      </c>
      <c r="J30" s="29"/>
      <c r="K30" s="50">
        <v>6.3</v>
      </c>
      <c r="L30" s="6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2623.7143999999998</v>
      </c>
      <c r="C31" s="31">
        <f t="shared" si="0"/>
        <v>1.7100000000027649E-2</v>
      </c>
      <c r="D31" s="30">
        <f t="shared" si="1"/>
        <v>615.60000000099535</v>
      </c>
      <c r="E31" s="29"/>
      <c r="F31" s="49">
        <v>1392.0518999999999</v>
      </c>
      <c r="G31" s="28">
        <f t="shared" si="2"/>
        <v>1.1899999999968713E-2</v>
      </c>
      <c r="H31" s="30">
        <f t="shared" si="3"/>
        <v>428.39999999887368</v>
      </c>
      <c r="I31" s="33">
        <f t="shared" si="4"/>
        <v>0.69590643274558317</v>
      </c>
      <c r="J31" s="29"/>
      <c r="K31" s="50">
        <v>6.3</v>
      </c>
      <c r="L31" s="6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2623.7314999999999</v>
      </c>
      <c r="C32" s="31">
        <f t="shared" si="0"/>
        <v>1.7100000000027649E-2</v>
      </c>
      <c r="D32" s="30">
        <f t="shared" si="1"/>
        <v>615.60000000099535</v>
      </c>
      <c r="E32" s="29"/>
      <c r="F32" s="49">
        <v>1392.0640999999998</v>
      </c>
      <c r="G32" s="28">
        <f t="shared" si="2"/>
        <v>1.2199999999893407E-2</v>
      </c>
      <c r="H32" s="30">
        <f t="shared" si="3"/>
        <v>439.19999999616266</v>
      </c>
      <c r="I32" s="33">
        <f t="shared" si="4"/>
        <v>0.7134502923902738</v>
      </c>
      <c r="J32" s="29"/>
      <c r="K32" s="50">
        <v>6.3</v>
      </c>
      <c r="L32" s="6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2623.7491999999997</v>
      </c>
      <c r="C33" s="31">
        <f t="shared" si="0"/>
        <v>1.7699999999877036E-2</v>
      </c>
      <c r="D33" s="30">
        <f t="shared" si="1"/>
        <v>637.19999999557331</v>
      </c>
      <c r="E33" s="29"/>
      <c r="F33" s="49">
        <v>1392.0771999999999</v>
      </c>
      <c r="G33" s="28">
        <f t="shared" si="2"/>
        <v>1.3100000000122236E-2</v>
      </c>
      <c r="H33" s="30">
        <f t="shared" si="3"/>
        <v>471.6000000044005</v>
      </c>
      <c r="I33" s="33">
        <f t="shared" si="4"/>
        <v>0.74011299436233013</v>
      </c>
      <c r="J33" s="29"/>
      <c r="K33" s="50">
        <v>6.3</v>
      </c>
      <c r="L33" s="6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2623.7665999999999</v>
      </c>
      <c r="C34" s="31">
        <f t="shared" si="0"/>
        <v>1.7400000000179716E-2</v>
      </c>
      <c r="D34" s="30">
        <f t="shared" si="1"/>
        <v>626.40000000646978</v>
      </c>
      <c r="E34" s="29"/>
      <c r="F34" s="49">
        <v>1392.0897</v>
      </c>
      <c r="G34" s="28">
        <f t="shared" si="2"/>
        <v>1.2500000000045475E-2</v>
      </c>
      <c r="H34" s="30">
        <f t="shared" si="3"/>
        <v>450.00000000163709</v>
      </c>
      <c r="I34" s="33">
        <f t="shared" si="4"/>
        <v>0.71839080459289473</v>
      </c>
      <c r="J34" s="29"/>
      <c r="K34" s="50">
        <v>6.3</v>
      </c>
      <c r="L34" s="6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2623.7837999999997</v>
      </c>
      <c r="C35" s="31">
        <f t="shared" si="0"/>
        <v>1.7199999999775173E-2</v>
      </c>
      <c r="D35" s="30">
        <f t="shared" si="1"/>
        <v>619.19999999190622</v>
      </c>
      <c r="E35" s="29"/>
      <c r="F35" s="49">
        <v>1392.1022</v>
      </c>
      <c r="G35" s="28">
        <f t="shared" si="2"/>
        <v>1.2500000000045475E-2</v>
      </c>
      <c r="H35" s="30">
        <f t="shared" si="3"/>
        <v>450.00000000163709</v>
      </c>
      <c r="I35" s="33">
        <f t="shared" si="4"/>
        <v>0.72674418605865498</v>
      </c>
      <c r="J35" s="29"/>
      <c r="K35" s="50">
        <v>6.3</v>
      </c>
      <c r="L35" s="6"/>
      <c r="M35" s="10"/>
      <c r="N35" s="54" t="s">
        <v>169</v>
      </c>
      <c r="O35" s="54"/>
      <c r="P35" s="54">
        <v>0.4</v>
      </c>
      <c r="Q35" s="54"/>
      <c r="R35" s="54">
        <v>270</v>
      </c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2623.8008999999997</v>
      </c>
      <c r="C36" s="31">
        <f t="shared" si="0"/>
        <v>1.7100000000027649E-2</v>
      </c>
      <c r="D36" s="30">
        <f t="shared" si="1"/>
        <v>615.60000000099535</v>
      </c>
      <c r="E36" s="29"/>
      <c r="F36" s="49">
        <v>1392.1142</v>
      </c>
      <c r="G36" s="28">
        <f t="shared" si="2"/>
        <v>1.1999999999943611E-2</v>
      </c>
      <c r="H36" s="30">
        <f t="shared" si="3"/>
        <v>431.99999999797001</v>
      </c>
      <c r="I36" s="33">
        <f t="shared" si="4"/>
        <v>0.70175438596048001</v>
      </c>
      <c r="J36" s="29"/>
      <c r="K36" s="50">
        <v>6.3</v>
      </c>
      <c r="L36" s="6"/>
      <c r="M36" s="10"/>
      <c r="N36" s="54" t="s">
        <v>170</v>
      </c>
      <c r="O36" s="54"/>
      <c r="P36" s="70">
        <v>6</v>
      </c>
      <c r="Q36" s="70"/>
      <c r="R36" s="54">
        <v>250</v>
      </c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2623.8173999999999</v>
      </c>
      <c r="C37" s="31">
        <f t="shared" si="0"/>
        <v>1.6500000000178261E-2</v>
      </c>
      <c r="D37" s="30">
        <f t="shared" si="1"/>
        <v>594.00000000641739</v>
      </c>
      <c r="E37" s="29"/>
      <c r="F37" s="49">
        <v>1392.1261</v>
      </c>
      <c r="G37" s="28">
        <f t="shared" si="2"/>
        <v>1.1899999999968713E-2</v>
      </c>
      <c r="H37" s="30">
        <f t="shared" si="3"/>
        <v>428.39999999887368</v>
      </c>
      <c r="I37" s="33">
        <f t="shared" si="4"/>
        <v>0.72121212120243328</v>
      </c>
      <c r="J37" s="29"/>
      <c r="K37" s="50">
        <v>6.3</v>
      </c>
      <c r="L37" s="6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2623.8343999999997</v>
      </c>
      <c r="C38" s="31">
        <f t="shared" si="0"/>
        <v>1.6999999999825377E-2</v>
      </c>
      <c r="D38" s="30">
        <f t="shared" si="1"/>
        <v>611.99999999371357</v>
      </c>
      <c r="E38" s="29"/>
      <c r="F38" s="49">
        <v>1392.1387999999999</v>
      </c>
      <c r="G38" s="28">
        <f t="shared" si="2"/>
        <v>1.2699999999995271E-2</v>
      </c>
      <c r="H38" s="30">
        <f t="shared" si="3"/>
        <v>457.19999999982974</v>
      </c>
      <c r="I38" s="33">
        <f t="shared" si="4"/>
        <v>0.7470588235368073</v>
      </c>
      <c r="J38" s="29"/>
      <c r="K38" s="50">
        <v>6.2</v>
      </c>
      <c r="L38" s="6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2623.8512000000001</v>
      </c>
      <c r="C39" s="31">
        <f t="shared" si="0"/>
        <v>1.6800000000330328E-2</v>
      </c>
      <c r="D39" s="30">
        <f t="shared" si="1"/>
        <v>604.80000001189183</v>
      </c>
      <c r="E39" s="29"/>
      <c r="F39" s="49">
        <v>1392.1514</v>
      </c>
      <c r="G39" s="28">
        <f t="shared" si="2"/>
        <v>1.2600000000020373E-2</v>
      </c>
      <c r="H39" s="30">
        <f t="shared" si="3"/>
        <v>453.60000000073342</v>
      </c>
      <c r="I39" s="33">
        <f t="shared" si="4"/>
        <v>0.74999999998646583</v>
      </c>
      <c r="J39" s="29"/>
      <c r="K39" s="50">
        <v>6.2</v>
      </c>
      <c r="L39" s="6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2623.8674999999998</v>
      </c>
      <c r="C40" s="31">
        <f t="shared" si="0"/>
        <v>1.6299999999773718E-2</v>
      </c>
      <c r="D40" s="30">
        <f t="shared" si="1"/>
        <v>586.79999999185384</v>
      </c>
      <c r="E40" s="29"/>
      <c r="F40" s="49">
        <v>1392.1636999999998</v>
      </c>
      <c r="G40" s="28">
        <f t="shared" si="2"/>
        <v>1.2299999999868305E-2</v>
      </c>
      <c r="H40" s="30">
        <f t="shared" si="3"/>
        <v>442.79999999525899</v>
      </c>
      <c r="I40" s="33">
        <f t="shared" si="4"/>
        <v>0.7546012269962612</v>
      </c>
      <c r="J40" s="29"/>
      <c r="K40" s="50">
        <v>6.2</v>
      </c>
      <c r="L40" s="6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2623.8813999999998</v>
      </c>
      <c r="C41" s="31">
        <f t="shared" si="0"/>
        <v>1.389999999992142E-2</v>
      </c>
      <c r="D41" s="30">
        <f t="shared" si="1"/>
        <v>500.39999999717111</v>
      </c>
      <c r="E41" s="29"/>
      <c r="F41" s="49">
        <v>1392.1744999999999</v>
      </c>
      <c r="G41" s="28">
        <f t="shared" si="2"/>
        <v>1.0800000000017462E-2</v>
      </c>
      <c r="H41" s="30">
        <f t="shared" si="3"/>
        <v>388.80000000062864</v>
      </c>
      <c r="I41" s="33">
        <f t="shared" si="4"/>
        <v>0.77697841727183581</v>
      </c>
      <c r="J41" s="29"/>
      <c r="K41" s="50">
        <v>6.2</v>
      </c>
      <c r="L41" s="6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2623.8969999999999</v>
      </c>
      <c r="C42" s="31">
        <f t="shared" si="0"/>
        <v>1.5600000000176806E-2</v>
      </c>
      <c r="D42" s="30">
        <f t="shared" si="1"/>
        <v>561.60000000636501</v>
      </c>
      <c r="E42" s="29"/>
      <c r="F42" s="49">
        <v>1392.1862000000001</v>
      </c>
      <c r="G42" s="28">
        <f t="shared" si="2"/>
        <v>1.1700000000246291E-2</v>
      </c>
      <c r="H42" s="30">
        <f t="shared" si="3"/>
        <v>421.20000000886648</v>
      </c>
      <c r="I42" s="33">
        <f t="shared" si="4"/>
        <v>0.75000000000728761</v>
      </c>
      <c r="J42" s="29"/>
      <c r="K42" s="50">
        <v>6.2</v>
      </c>
      <c r="L42" s="6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14770.800000000236</v>
      </c>
      <c r="E43" s="29"/>
      <c r="F43" s="36"/>
      <c r="G43" s="43"/>
      <c r="H43" s="30">
        <f>SUM(H18:H42)</f>
        <v>10900.800000005802</v>
      </c>
      <c r="I43" s="33">
        <f>IF(AND(H43=0,D43=0),0,H43/D43)</f>
        <v>0.73799658786292066</v>
      </c>
      <c r="J43" s="29"/>
      <c r="K43" s="29"/>
      <c r="L43" s="6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6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57" t="s">
        <v>72</v>
      </c>
      <c r="B46" s="57"/>
      <c r="C46" s="57"/>
      <c r="D46" s="57"/>
      <c r="E46" s="57"/>
      <c r="F46" s="57"/>
      <c r="G46" s="122" t="s">
        <v>73</v>
      </c>
      <c r="H46" s="122"/>
      <c r="I46" s="122"/>
      <c r="J46" s="122"/>
      <c r="K46" s="122"/>
      <c r="L46" s="122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57" t="s">
        <v>74</v>
      </c>
      <c r="E47" s="57"/>
      <c r="F47" s="57"/>
      <c r="G47" s="15"/>
      <c r="H47" s="15"/>
      <c r="I47" s="15"/>
      <c r="J47" s="15"/>
      <c r="K47" s="15"/>
      <c r="L47" s="15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53" t="s">
        <v>76</v>
      </c>
      <c r="E48" s="53"/>
      <c r="F48" s="53"/>
    </row>
    <row r="49" spans="1:23" ht="22.5" customHeight="1">
      <c r="A49" s="52" t="s">
        <v>392</v>
      </c>
      <c r="B49" s="52"/>
      <c r="C49" s="52"/>
      <c r="D49" s="57" t="s">
        <v>74</v>
      </c>
      <c r="E49" s="57"/>
      <c r="F49" s="57"/>
      <c r="H49" s="57" t="s">
        <v>188</v>
      </c>
      <c r="I49" s="57"/>
      <c r="J49" s="57"/>
      <c r="K49" s="57" t="s">
        <v>77</v>
      </c>
      <c r="L49" s="57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53" t="s">
        <v>76</v>
      </c>
      <c r="E50" s="53"/>
      <c r="F50" s="53"/>
      <c r="H50" s="53" t="s">
        <v>75</v>
      </c>
      <c r="I50" s="53"/>
      <c r="J50" s="53"/>
      <c r="K50" s="53" t="s">
        <v>76</v>
      </c>
      <c r="L50" s="53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57" t="s">
        <v>74</v>
      </c>
      <c r="E51" s="57"/>
      <c r="F51" s="57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B13:C13"/>
    <mergeCell ref="F14:G14"/>
    <mergeCell ref="A9:L9"/>
    <mergeCell ref="A48:C48"/>
    <mergeCell ref="A49:C49"/>
    <mergeCell ref="A50:C50"/>
    <mergeCell ref="D50:F50"/>
    <mergeCell ref="D48:F48"/>
    <mergeCell ref="A47:C47"/>
    <mergeCell ref="D47:F47"/>
    <mergeCell ref="G1:H2"/>
    <mergeCell ref="J16:J17"/>
    <mergeCell ref="K16:K17"/>
    <mergeCell ref="A13:A17"/>
    <mergeCell ref="E16:E17"/>
    <mergeCell ref="B15:C15"/>
    <mergeCell ref="D15:E15"/>
    <mergeCell ref="G46:L46"/>
    <mergeCell ref="G3:H4"/>
    <mergeCell ref="I3:L4"/>
    <mergeCell ref="A11:D11"/>
    <mergeCell ref="E11:H11"/>
    <mergeCell ref="A10:D10"/>
    <mergeCell ref="E10:G10"/>
    <mergeCell ref="D13:E13"/>
    <mergeCell ref="A46:F46"/>
    <mergeCell ref="A44:C44"/>
    <mergeCell ref="A43:C43"/>
    <mergeCell ref="A1:F1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Z52"/>
  <sheetViews>
    <sheetView view="pageBreakPreview" topLeftCell="A9" zoomScale="75" zoomScaleNormal="50" zoomScaleSheetLayoutView="75" workbookViewId="0">
      <selection activeCell="L28" sqref="L28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85546875" style="2" customWidth="1"/>
    <col min="5" max="5" width="5.42578125" style="2" customWidth="1"/>
    <col min="6" max="6" width="12.57031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4257812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214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183</v>
      </c>
      <c r="B5" s="92"/>
      <c r="C5" s="92"/>
      <c r="D5" s="92"/>
      <c r="E5" s="92"/>
      <c r="F5" s="92"/>
      <c r="G5" s="95" t="s">
        <v>156</v>
      </c>
      <c r="H5" s="95"/>
      <c r="I5" s="63" t="s">
        <v>215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227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201</v>
      </c>
      <c r="E14" s="89"/>
      <c r="F14" s="86" t="s">
        <v>57</v>
      </c>
      <c r="G14" s="87"/>
      <c r="H14" s="19" t="s">
        <v>201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36000</v>
      </c>
      <c r="E15" s="111"/>
      <c r="F15" s="97" t="s">
        <v>58</v>
      </c>
      <c r="G15" s="98"/>
      <c r="H15" s="20">
        <v>36000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5" t="s">
        <v>51</v>
      </c>
      <c r="C16" s="5" t="s">
        <v>53</v>
      </c>
      <c r="D16" s="5" t="s">
        <v>54</v>
      </c>
      <c r="E16" s="123"/>
      <c r="F16" s="5" t="s">
        <v>51</v>
      </c>
      <c r="G16" s="5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32" t="s">
        <v>52</v>
      </c>
      <c r="C17" s="32" t="s">
        <v>51</v>
      </c>
      <c r="D17" s="32" t="s">
        <v>55</v>
      </c>
      <c r="E17" s="55"/>
      <c r="F17" s="32" t="s">
        <v>52</v>
      </c>
      <c r="G17" s="5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2561.5250000000001</v>
      </c>
      <c r="C18" s="31"/>
      <c r="D18" s="30"/>
      <c r="E18" s="29"/>
      <c r="F18" s="49">
        <v>1585.9529</v>
      </c>
      <c r="G18" s="28"/>
      <c r="H18" s="30"/>
      <c r="I18" s="33"/>
      <c r="J18" s="29"/>
      <c r="K18" s="29">
        <v>6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2561.5471000000002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2.2100000000136788E-2</v>
      </c>
      <c r="D19" s="30">
        <f t="shared" ref="D19:D42" si="1">IF(C19="","",C19*$D$15)</f>
        <v>795.60000000492437</v>
      </c>
      <c r="E19" s="29"/>
      <c r="F19" s="49">
        <v>1585.9776999999999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2.479999999991378E-2</v>
      </c>
      <c r="H19" s="30">
        <f t="shared" ref="H19:H42" si="3">IF(G19="","",G19*$H$15)</f>
        <v>892.79999999689608</v>
      </c>
      <c r="I19" s="33">
        <f t="shared" ref="I19:I42" si="4">IF(H19="","",IF(D19="","",IF(AND(H19=0,D19=0),0,H19/D19)))</f>
        <v>1.1221719456905104</v>
      </c>
      <c r="J19" s="29"/>
      <c r="K19" s="50">
        <v>6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2561.569</v>
      </c>
      <c r="C20" s="31">
        <f t="shared" si="0"/>
        <v>2.1899999999732245E-2</v>
      </c>
      <c r="D20" s="30">
        <f t="shared" si="1"/>
        <v>788.39999999036081</v>
      </c>
      <c r="E20" s="29"/>
      <c r="F20" s="49">
        <v>1586.0026</v>
      </c>
      <c r="G20" s="28">
        <f t="shared" si="2"/>
        <v>2.4900000000116052E-2</v>
      </c>
      <c r="H20" s="30">
        <f t="shared" si="3"/>
        <v>896.40000000417785</v>
      </c>
      <c r="I20" s="33">
        <f t="shared" si="4"/>
        <v>1.1369863013890633</v>
      </c>
      <c r="J20" s="29"/>
      <c r="K20" s="50">
        <v>6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2561.5909000000001</v>
      </c>
      <c r="C21" s="31">
        <f t="shared" si="0"/>
        <v>2.1900000000186992E-2</v>
      </c>
      <c r="D21" s="30">
        <f t="shared" si="1"/>
        <v>788.40000000673172</v>
      </c>
      <c r="E21" s="29"/>
      <c r="F21" s="49">
        <v>1586.0273999999999</v>
      </c>
      <c r="G21" s="28">
        <f t="shared" si="2"/>
        <v>2.479999999991378E-2</v>
      </c>
      <c r="H21" s="30">
        <f t="shared" si="3"/>
        <v>892.79999999689608</v>
      </c>
      <c r="I21" s="33">
        <f t="shared" si="4"/>
        <v>1.1324200913105948</v>
      </c>
      <c r="J21" s="29"/>
      <c r="K21" s="50">
        <v>6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2561.6125000000002</v>
      </c>
      <c r="C22" s="31">
        <f t="shared" si="0"/>
        <v>2.1600000000034925E-2</v>
      </c>
      <c r="D22" s="30">
        <f t="shared" si="1"/>
        <v>777.60000000125729</v>
      </c>
      <c r="E22" s="29"/>
      <c r="F22" s="49">
        <v>1586.0523000000001</v>
      </c>
      <c r="G22" s="28">
        <f t="shared" si="2"/>
        <v>2.4900000000116052E-2</v>
      </c>
      <c r="H22" s="30">
        <f t="shared" si="3"/>
        <v>896.40000000417785</v>
      </c>
      <c r="I22" s="33">
        <f t="shared" si="4"/>
        <v>1.1527777777812866</v>
      </c>
      <c r="J22" s="29"/>
      <c r="K22" s="29">
        <v>6.1</v>
      </c>
      <c r="L22" s="35"/>
      <c r="M22" s="10"/>
      <c r="N22" s="54" t="s">
        <v>176</v>
      </c>
      <c r="O22" s="54"/>
      <c r="P22" s="54"/>
      <c r="Q22" s="54" t="s">
        <v>177</v>
      </c>
      <c r="R22" s="54"/>
      <c r="S22" s="54"/>
      <c r="T22" s="54" t="s">
        <v>175</v>
      </c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2561.6338000000001</v>
      </c>
      <c r="C23" s="31">
        <f t="shared" si="0"/>
        <v>2.1299999999882857E-2</v>
      </c>
      <c r="D23" s="30">
        <f t="shared" si="1"/>
        <v>766.79999999578285</v>
      </c>
      <c r="E23" s="29"/>
      <c r="F23" s="49">
        <v>1586.0771999999999</v>
      </c>
      <c r="G23" s="28">
        <f t="shared" si="2"/>
        <v>2.4899999999888678E-2</v>
      </c>
      <c r="H23" s="30">
        <f t="shared" si="3"/>
        <v>896.3999999959924</v>
      </c>
      <c r="I23" s="33">
        <f t="shared" si="4"/>
        <v>1.1690140845082451</v>
      </c>
      <c r="J23" s="29"/>
      <c r="K23" s="50">
        <v>6.1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2561.6547</v>
      </c>
      <c r="C24" s="31">
        <f t="shared" si="0"/>
        <v>2.0899999999983265E-2</v>
      </c>
      <c r="D24" s="30">
        <f t="shared" si="1"/>
        <v>752.39999999939755</v>
      </c>
      <c r="E24" s="29"/>
      <c r="F24" s="49">
        <v>1586.1018999999999</v>
      </c>
      <c r="G24" s="28">
        <f t="shared" si="2"/>
        <v>2.4699999999938882E-2</v>
      </c>
      <c r="H24" s="30">
        <f t="shared" si="3"/>
        <v>889.19999999779975</v>
      </c>
      <c r="I24" s="33">
        <f t="shared" si="4"/>
        <v>1.1818181818162039</v>
      </c>
      <c r="J24" s="29"/>
      <c r="K24" s="29">
        <v>6.2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2561.6754000000001</v>
      </c>
      <c r="C25" s="31">
        <f t="shared" si="0"/>
        <v>2.0700000000033469E-2</v>
      </c>
      <c r="D25" s="30">
        <f t="shared" si="1"/>
        <v>745.2000000012049</v>
      </c>
      <c r="E25" s="29"/>
      <c r="F25" s="49">
        <v>1586.1264000000001</v>
      </c>
      <c r="G25" s="28">
        <f t="shared" si="2"/>
        <v>2.450000000021646E-2</v>
      </c>
      <c r="H25" s="30">
        <f t="shared" si="3"/>
        <v>882.00000000779255</v>
      </c>
      <c r="I25" s="33">
        <f t="shared" si="4"/>
        <v>1.1835748792355965</v>
      </c>
      <c r="J25" s="29"/>
      <c r="K25" s="29">
        <v>6.1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2561.6963000000001</v>
      </c>
      <c r="C26" s="31">
        <f t="shared" si="0"/>
        <v>2.0899999999983265E-2</v>
      </c>
      <c r="D26" s="30">
        <f t="shared" si="1"/>
        <v>752.39999999939755</v>
      </c>
      <c r="E26" s="29"/>
      <c r="F26" s="49">
        <v>1586.1505</v>
      </c>
      <c r="G26" s="28">
        <f t="shared" si="2"/>
        <v>2.4099999999862121E-2</v>
      </c>
      <c r="H26" s="30">
        <f t="shared" si="3"/>
        <v>867.59999999503634</v>
      </c>
      <c r="I26" s="33">
        <f t="shared" si="4"/>
        <v>1.1531100478412162</v>
      </c>
      <c r="J26" s="29"/>
      <c r="K26" s="50">
        <v>6.1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2561.7174</v>
      </c>
      <c r="C27" s="31">
        <f t="shared" si="0"/>
        <v>2.1099999999933061E-2</v>
      </c>
      <c r="D27" s="30">
        <f t="shared" si="1"/>
        <v>759.5999999975902</v>
      </c>
      <c r="E27" s="29"/>
      <c r="F27" s="49">
        <v>1586.1741</v>
      </c>
      <c r="G27" s="28">
        <f t="shared" si="2"/>
        <v>2.3599999999987631E-2</v>
      </c>
      <c r="H27" s="30">
        <f t="shared" si="3"/>
        <v>849.59999999955471</v>
      </c>
      <c r="I27" s="33">
        <f t="shared" si="4"/>
        <v>1.118483412325237</v>
      </c>
      <c r="J27" s="29"/>
      <c r="K27" s="50">
        <v>6.1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2561.7384999999999</v>
      </c>
      <c r="C28" s="31">
        <f t="shared" si="0"/>
        <v>2.1099999999933061E-2</v>
      </c>
      <c r="D28" s="30">
        <f t="shared" si="1"/>
        <v>759.5999999975902</v>
      </c>
      <c r="E28" s="29"/>
      <c r="F28" s="49">
        <v>1586.1967</v>
      </c>
      <c r="G28" s="28">
        <f t="shared" si="2"/>
        <v>2.2600000000011278E-2</v>
      </c>
      <c r="H28" s="30">
        <f t="shared" si="3"/>
        <v>813.600000000406</v>
      </c>
      <c r="I28" s="33">
        <f t="shared" si="4"/>
        <v>1.0710900473972973</v>
      </c>
      <c r="J28" s="29"/>
      <c r="K28" s="50">
        <v>6.1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2561.7602999999999</v>
      </c>
      <c r="C29" s="31">
        <f t="shared" si="0"/>
        <v>2.179999999998472E-2</v>
      </c>
      <c r="D29" s="30">
        <f t="shared" si="1"/>
        <v>784.79999999944994</v>
      </c>
      <c r="E29" s="29"/>
      <c r="F29" s="49">
        <v>1586.2192</v>
      </c>
      <c r="G29" s="28">
        <f t="shared" si="2"/>
        <v>2.250000000003638E-2</v>
      </c>
      <c r="H29" s="30">
        <f t="shared" si="3"/>
        <v>810.00000000130967</v>
      </c>
      <c r="I29" s="33">
        <f t="shared" si="4"/>
        <v>1.0321100917455115</v>
      </c>
      <c r="J29" s="29"/>
      <c r="K29" s="50">
        <v>6.1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2561.7822000000001</v>
      </c>
      <c r="C30" s="31">
        <f t="shared" si="0"/>
        <v>2.1900000000186992E-2</v>
      </c>
      <c r="D30" s="30">
        <f t="shared" si="1"/>
        <v>788.40000000673172</v>
      </c>
      <c r="E30" s="29"/>
      <c r="F30" s="49">
        <v>1586.2422999999999</v>
      </c>
      <c r="G30" s="28">
        <f t="shared" si="2"/>
        <v>2.3099999999885767E-2</v>
      </c>
      <c r="H30" s="30">
        <f t="shared" si="3"/>
        <v>831.59999999588763</v>
      </c>
      <c r="I30" s="33">
        <f t="shared" si="4"/>
        <v>1.0547945205337228</v>
      </c>
      <c r="J30" s="29"/>
      <c r="K30" s="50">
        <v>6.1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2561.8056000000001</v>
      </c>
      <c r="C31" s="31">
        <f t="shared" si="0"/>
        <v>2.3400000000037835E-2</v>
      </c>
      <c r="D31" s="30">
        <f t="shared" si="1"/>
        <v>842.40000000136206</v>
      </c>
      <c r="E31" s="29"/>
      <c r="F31" s="49">
        <v>1586.2663</v>
      </c>
      <c r="G31" s="28">
        <f t="shared" si="2"/>
        <v>2.4000000000114596E-2</v>
      </c>
      <c r="H31" s="30">
        <f t="shared" si="3"/>
        <v>864.00000000412547</v>
      </c>
      <c r="I31" s="33">
        <f t="shared" si="4"/>
        <v>1.0256410256442645</v>
      </c>
      <c r="J31" s="29"/>
      <c r="K31" s="50">
        <v>6.1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2561.8294000000001</v>
      </c>
      <c r="C32" s="31">
        <f t="shared" si="0"/>
        <v>2.3799999999937427E-2</v>
      </c>
      <c r="D32" s="30">
        <f t="shared" si="1"/>
        <v>856.79999999774736</v>
      </c>
      <c r="E32" s="29"/>
      <c r="F32" s="49">
        <v>1586.2900999999999</v>
      </c>
      <c r="G32" s="28">
        <f t="shared" si="2"/>
        <v>2.3799999999937427E-2</v>
      </c>
      <c r="H32" s="30">
        <f t="shared" si="3"/>
        <v>856.79999999774736</v>
      </c>
      <c r="I32" s="33">
        <f t="shared" si="4"/>
        <v>1</v>
      </c>
      <c r="J32" s="29"/>
      <c r="K32" s="50">
        <v>6.1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2561.8535000000002</v>
      </c>
      <c r="C33" s="31">
        <f t="shared" si="0"/>
        <v>2.4100000000089494E-2</v>
      </c>
      <c r="D33" s="30">
        <f t="shared" si="1"/>
        <v>867.60000000322179</v>
      </c>
      <c r="E33" s="29"/>
      <c r="F33" s="49">
        <v>1586.3140000000001</v>
      </c>
      <c r="G33" s="28">
        <f t="shared" si="2"/>
        <v>2.3900000000139698E-2</v>
      </c>
      <c r="H33" s="30">
        <f t="shared" si="3"/>
        <v>860.40000000502914</v>
      </c>
      <c r="I33" s="33">
        <f t="shared" si="4"/>
        <v>0.99170124481539201</v>
      </c>
      <c r="J33" s="29"/>
      <c r="K33" s="29">
        <v>6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2561.8776000000003</v>
      </c>
      <c r="C34" s="31">
        <f t="shared" si="0"/>
        <v>2.4100000000089494E-2</v>
      </c>
      <c r="D34" s="30">
        <f t="shared" si="1"/>
        <v>867.60000000322179</v>
      </c>
      <c r="E34" s="29"/>
      <c r="F34" s="49">
        <v>1586.3380999999999</v>
      </c>
      <c r="G34" s="28">
        <f t="shared" si="2"/>
        <v>2.4099999999862121E-2</v>
      </c>
      <c r="H34" s="30">
        <f t="shared" si="3"/>
        <v>867.59999999503634</v>
      </c>
      <c r="I34" s="33">
        <f t="shared" si="4"/>
        <v>0.99999999999056544</v>
      </c>
      <c r="J34" s="29"/>
      <c r="K34" s="50">
        <v>6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2561.9016999999999</v>
      </c>
      <c r="C35" s="31">
        <f t="shared" si="0"/>
        <v>2.4099999999634747E-2</v>
      </c>
      <c r="D35" s="30">
        <f t="shared" si="1"/>
        <v>867.59999998685089</v>
      </c>
      <c r="E35" s="29"/>
      <c r="F35" s="49">
        <v>1586.3625999999999</v>
      </c>
      <c r="G35" s="28">
        <f t="shared" si="2"/>
        <v>2.4499999999989086E-2</v>
      </c>
      <c r="H35" s="30">
        <f t="shared" si="3"/>
        <v>881.9999999996071</v>
      </c>
      <c r="I35" s="33">
        <f t="shared" si="4"/>
        <v>1.0165975103883984</v>
      </c>
      <c r="J35" s="29"/>
      <c r="K35" s="50">
        <v>6</v>
      </c>
      <c r="L35" s="35"/>
      <c r="M35" s="10"/>
      <c r="N35" s="54" t="s">
        <v>171</v>
      </c>
      <c r="O35" s="54"/>
      <c r="P35" s="71">
        <v>0.4</v>
      </c>
      <c r="Q35" s="72"/>
      <c r="R35" s="71">
        <v>720</v>
      </c>
      <c r="S35" s="72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2561.9259999999999</v>
      </c>
      <c r="C36" s="31">
        <f t="shared" si="0"/>
        <v>2.430000000003929E-2</v>
      </c>
      <c r="D36" s="30">
        <f t="shared" si="1"/>
        <v>874.80000000141445</v>
      </c>
      <c r="E36" s="29"/>
      <c r="F36" s="49">
        <v>1586.3869</v>
      </c>
      <c r="G36" s="28">
        <f t="shared" si="2"/>
        <v>2.430000000003929E-2</v>
      </c>
      <c r="H36" s="30">
        <f t="shared" si="3"/>
        <v>874.80000000141445</v>
      </c>
      <c r="I36" s="33">
        <f t="shared" si="4"/>
        <v>1</v>
      </c>
      <c r="J36" s="29"/>
      <c r="K36" s="50">
        <v>6</v>
      </c>
      <c r="L36" s="35"/>
      <c r="M36" s="10"/>
      <c r="N36" s="54" t="s">
        <v>172</v>
      </c>
      <c r="O36" s="54"/>
      <c r="P36" s="75"/>
      <c r="Q36" s="76"/>
      <c r="R36" s="75"/>
      <c r="S36" s="76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2561.9504999999999</v>
      </c>
      <c r="C37" s="31">
        <f t="shared" si="0"/>
        <v>2.4499999999989086E-2</v>
      </c>
      <c r="D37" s="30">
        <f t="shared" si="1"/>
        <v>881.9999999996071</v>
      </c>
      <c r="E37" s="29"/>
      <c r="F37" s="49">
        <v>1586.4115999999999</v>
      </c>
      <c r="G37" s="28">
        <f t="shared" si="2"/>
        <v>2.4699999999938882E-2</v>
      </c>
      <c r="H37" s="30">
        <f t="shared" si="3"/>
        <v>889.19999999779975</v>
      </c>
      <c r="I37" s="33">
        <f t="shared" si="4"/>
        <v>1.0081632653040768</v>
      </c>
      <c r="J37" s="29"/>
      <c r="K37" s="50">
        <v>6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2561.9746</v>
      </c>
      <c r="C38" s="31">
        <f t="shared" si="0"/>
        <v>2.4100000000089494E-2</v>
      </c>
      <c r="D38" s="30">
        <f t="shared" si="1"/>
        <v>867.60000000322179</v>
      </c>
      <c r="E38" s="29"/>
      <c r="F38" s="49">
        <v>1586.4375</v>
      </c>
      <c r="G38" s="28">
        <f t="shared" si="2"/>
        <v>2.5900000000092405E-2</v>
      </c>
      <c r="H38" s="30">
        <f t="shared" si="3"/>
        <v>932.40000000332657</v>
      </c>
      <c r="I38" s="33">
        <f t="shared" si="4"/>
        <v>1.0746887966803413</v>
      </c>
      <c r="J38" s="29"/>
      <c r="K38" s="50">
        <v>6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2561.9985000000001</v>
      </c>
      <c r="C39" s="31">
        <f t="shared" si="0"/>
        <v>2.3900000000139698E-2</v>
      </c>
      <c r="D39" s="30">
        <f t="shared" si="1"/>
        <v>860.40000000502914</v>
      </c>
      <c r="E39" s="29"/>
      <c r="F39" s="49">
        <v>1586.4632999999999</v>
      </c>
      <c r="G39" s="28">
        <f t="shared" si="2"/>
        <v>2.5799999999890133E-2</v>
      </c>
      <c r="H39" s="30">
        <f t="shared" si="3"/>
        <v>928.79999999604479</v>
      </c>
      <c r="I39" s="33">
        <f t="shared" si="4"/>
        <v>1.079497907938884</v>
      </c>
      <c r="J39" s="29"/>
      <c r="K39" s="50">
        <v>6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2562.0216</v>
      </c>
      <c r="C40" s="31">
        <f t="shared" si="0"/>
        <v>2.3099999999885767E-2</v>
      </c>
      <c r="D40" s="30">
        <f t="shared" si="1"/>
        <v>831.59999999588763</v>
      </c>
      <c r="E40" s="29"/>
      <c r="F40" s="49">
        <v>1586.4888000000001</v>
      </c>
      <c r="G40" s="28">
        <f t="shared" si="2"/>
        <v>2.5500000000192813E-2</v>
      </c>
      <c r="H40" s="30">
        <f t="shared" si="3"/>
        <v>918.00000000694126</v>
      </c>
      <c r="I40" s="33">
        <f t="shared" si="4"/>
        <v>1.1038961039099098</v>
      </c>
      <c r="J40" s="29"/>
      <c r="K40" s="50">
        <v>6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2562.0452</v>
      </c>
      <c r="C41" s="31">
        <f t="shared" si="0"/>
        <v>2.3599999999987631E-2</v>
      </c>
      <c r="D41" s="30">
        <f t="shared" si="1"/>
        <v>849.59999999955471</v>
      </c>
      <c r="E41" s="29"/>
      <c r="F41" s="49">
        <v>1586.5144</v>
      </c>
      <c r="G41" s="28">
        <f t="shared" si="2"/>
        <v>2.5599999999940337E-2</v>
      </c>
      <c r="H41" s="30">
        <f t="shared" si="3"/>
        <v>921.59999999785214</v>
      </c>
      <c r="I41" s="33">
        <f t="shared" si="4"/>
        <v>1.0847457627099049</v>
      </c>
      <c r="J41" s="29"/>
      <c r="K41" s="50">
        <v>6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2562.0686000000001</v>
      </c>
      <c r="C42" s="31">
        <f t="shared" si="0"/>
        <v>2.3400000000037835E-2</v>
      </c>
      <c r="D42" s="30">
        <f t="shared" si="1"/>
        <v>842.40000000136206</v>
      </c>
      <c r="E42" s="29"/>
      <c r="F42" s="49">
        <v>1586.5399</v>
      </c>
      <c r="G42" s="28">
        <f t="shared" si="2"/>
        <v>2.5499999999965439E-2</v>
      </c>
      <c r="H42" s="30">
        <f t="shared" si="3"/>
        <v>917.99999999875581</v>
      </c>
      <c r="I42" s="33">
        <f t="shared" si="4"/>
        <v>1.0897435897403509</v>
      </c>
      <c r="J42" s="29"/>
      <c r="K42" s="50">
        <v>6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19569.5999999989</v>
      </c>
      <c r="E43" s="29"/>
      <c r="F43" s="36"/>
      <c r="G43" s="29"/>
      <c r="H43" s="30">
        <f>SUM(H18:H42)</f>
        <v>21131.999999999607</v>
      </c>
      <c r="I43" s="33">
        <f>IF(AND(H43=0,D43=0),0,H43/D43)</f>
        <v>1.0798381162619979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I3:L4"/>
    <mergeCell ref="A11:D11"/>
    <mergeCell ref="E11:H11"/>
    <mergeCell ref="A10:D10"/>
    <mergeCell ref="H50:J50"/>
    <mergeCell ref="K50:L50"/>
    <mergeCell ref="D49:F49"/>
    <mergeCell ref="A12:L12"/>
    <mergeCell ref="A47:C47"/>
    <mergeCell ref="A3:F3"/>
    <mergeCell ref="H10:L10"/>
    <mergeCell ref="D13:E13"/>
    <mergeCell ref="E10:G10"/>
    <mergeCell ref="A43:C43"/>
    <mergeCell ref="I13:I17"/>
    <mergeCell ref="J13:K13"/>
    <mergeCell ref="J14:K14"/>
    <mergeCell ref="J15:K15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P12:Q12"/>
    <mergeCell ref="R7:S7"/>
    <mergeCell ref="R8:S8"/>
    <mergeCell ref="R9:S9"/>
    <mergeCell ref="R10:S10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10:O10"/>
    <mergeCell ref="N11:O11"/>
    <mergeCell ref="P7:Q7"/>
    <mergeCell ref="P8:Q8"/>
    <mergeCell ref="P9:Q9"/>
    <mergeCell ref="P10:Q10"/>
    <mergeCell ref="P11:Q11"/>
    <mergeCell ref="V3:W3"/>
    <mergeCell ref="V4:W4"/>
    <mergeCell ref="V5:W5"/>
    <mergeCell ref="V6:W6"/>
    <mergeCell ref="V7:W7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X7:Z7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T9:U9"/>
    <mergeCell ref="T10:U10"/>
    <mergeCell ref="V13:W13"/>
    <mergeCell ref="R11:S11"/>
    <mergeCell ref="R12:S12"/>
    <mergeCell ref="R13:S13"/>
    <mergeCell ref="T11:U11"/>
    <mergeCell ref="V11:W11"/>
    <mergeCell ref="T6:U6"/>
    <mergeCell ref="Q21:S21"/>
    <mergeCell ref="N22:P22"/>
    <mergeCell ref="T18:V19"/>
    <mergeCell ref="Q18:S18"/>
    <mergeCell ref="T8:U8"/>
    <mergeCell ref="V8:W8"/>
    <mergeCell ref="V9:W9"/>
    <mergeCell ref="V10:W10"/>
    <mergeCell ref="X16:Z16"/>
    <mergeCell ref="R16:S16"/>
    <mergeCell ref="V15:W15"/>
    <mergeCell ref="V16:W16"/>
    <mergeCell ref="V14:W14"/>
    <mergeCell ref="T16:U16"/>
    <mergeCell ref="T12:U12"/>
    <mergeCell ref="R14:S14"/>
    <mergeCell ref="P16:Q16"/>
    <mergeCell ref="M17:Z17"/>
    <mergeCell ref="W18:Z21"/>
    <mergeCell ref="N14:O14"/>
    <mergeCell ref="T15:U15"/>
    <mergeCell ref="X15:Z15"/>
    <mergeCell ref="V12:W12"/>
    <mergeCell ref="T14:U14"/>
    <mergeCell ref="X9:Z9"/>
    <mergeCell ref="X10:Z10"/>
    <mergeCell ref="X11:Z11"/>
    <mergeCell ref="X12:Z12"/>
    <mergeCell ref="X13:Z13"/>
    <mergeCell ref="X14:Z14"/>
    <mergeCell ref="W25:Z25"/>
    <mergeCell ref="N24:P24"/>
    <mergeCell ref="T25:V25"/>
    <mergeCell ref="Q24:S24"/>
    <mergeCell ref="W23:Z23"/>
    <mergeCell ref="Q20:S20"/>
    <mergeCell ref="Q23:S23"/>
    <mergeCell ref="T24:V24"/>
    <mergeCell ref="P15:Q15"/>
    <mergeCell ref="T22:V22"/>
    <mergeCell ref="T13:U13"/>
    <mergeCell ref="Q19:S19"/>
    <mergeCell ref="N18:P19"/>
    <mergeCell ref="N15:O15"/>
    <mergeCell ref="Q25:S25"/>
    <mergeCell ref="R15:S15"/>
    <mergeCell ref="W22:Z22"/>
    <mergeCell ref="T20:V21"/>
    <mergeCell ref="T23:V23"/>
    <mergeCell ref="R34:S34"/>
    <mergeCell ref="T34:U34"/>
    <mergeCell ref="V34:X34"/>
    <mergeCell ref="N25:P25"/>
    <mergeCell ref="N35:O35"/>
    <mergeCell ref="T35:U35"/>
    <mergeCell ref="V35:X35"/>
    <mergeCell ref="R35:S36"/>
    <mergeCell ref="P34:Q34"/>
    <mergeCell ref="N23:P23"/>
    <mergeCell ref="T27:V27"/>
    <mergeCell ref="W27:Z27"/>
    <mergeCell ref="N26:P26"/>
    <mergeCell ref="W24:Z24"/>
    <mergeCell ref="T33:U33"/>
    <mergeCell ref="R31:S31"/>
    <mergeCell ref="R32:S32"/>
    <mergeCell ref="N31:O32"/>
    <mergeCell ref="N33:O34"/>
    <mergeCell ref="P31:Q31"/>
    <mergeCell ref="P32:Q32"/>
    <mergeCell ref="P33:Q33"/>
    <mergeCell ref="W28:Z28"/>
    <mergeCell ref="W26:Z26"/>
    <mergeCell ref="N27:P27"/>
    <mergeCell ref="T37:U37"/>
    <mergeCell ref="Y35:Z35"/>
    <mergeCell ref="N36:O36"/>
    <mergeCell ref="T36:U36"/>
    <mergeCell ref="V36:X36"/>
    <mergeCell ref="Y36:Z36"/>
    <mergeCell ref="P35:Q36"/>
    <mergeCell ref="Y37:Z37"/>
    <mergeCell ref="T28:V28"/>
    <mergeCell ref="Q26:S26"/>
    <mergeCell ref="T26:V26"/>
    <mergeCell ref="Q27:S27"/>
    <mergeCell ref="N28:P28"/>
    <mergeCell ref="Q28:S28"/>
    <mergeCell ref="M43:M44"/>
    <mergeCell ref="N47:O47"/>
    <mergeCell ref="T45:W45"/>
    <mergeCell ref="T46:W46"/>
    <mergeCell ref="T47:W47"/>
    <mergeCell ref="N37:O37"/>
    <mergeCell ref="P37:Q37"/>
    <mergeCell ref="R37:S37"/>
    <mergeCell ref="X41:Z42"/>
    <mergeCell ref="X43:Z44"/>
    <mergeCell ref="R39:S39"/>
    <mergeCell ref="T39:U39"/>
    <mergeCell ref="V39:X39"/>
    <mergeCell ref="Y39:Z39"/>
    <mergeCell ref="S41:S44"/>
    <mergeCell ref="V38:X38"/>
    <mergeCell ref="Y38:Z38"/>
    <mergeCell ref="N38:O38"/>
    <mergeCell ref="P38:Q38"/>
    <mergeCell ref="R38:S38"/>
    <mergeCell ref="T38:U38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N43:O44"/>
    <mergeCell ref="P43:R44"/>
    <mergeCell ref="Q49:V49"/>
    <mergeCell ref="N49:P49"/>
    <mergeCell ref="P45:R45"/>
    <mergeCell ref="P46:R46"/>
    <mergeCell ref="P47:R47"/>
    <mergeCell ref="N45:O45"/>
    <mergeCell ref="N46:O46"/>
    <mergeCell ref="T41:W44"/>
    <mergeCell ref="V37:X37"/>
    <mergeCell ref="X45:Z45"/>
    <mergeCell ref="X46:Z46"/>
    <mergeCell ref="X47:Z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Z52"/>
  <sheetViews>
    <sheetView view="pageBreakPreview" topLeftCell="A4" zoomScale="75" zoomScaleNormal="50" zoomScaleSheetLayoutView="75" workbookViewId="0">
      <selection activeCell="L29" sqref="L29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28515625" style="2" customWidth="1"/>
    <col min="5" max="5" width="5.42578125" style="2" customWidth="1"/>
    <col min="6" max="6" width="12.4257812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214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183</v>
      </c>
      <c r="B5" s="92"/>
      <c r="C5" s="92"/>
      <c r="D5" s="92"/>
      <c r="E5" s="92"/>
      <c r="F5" s="92"/>
      <c r="G5" s="95" t="s">
        <v>156</v>
      </c>
      <c r="H5" s="95"/>
      <c r="I5" s="63" t="s">
        <v>216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217</v>
      </c>
      <c r="E14" s="89"/>
      <c r="F14" s="86" t="s">
        <v>57</v>
      </c>
      <c r="G14" s="87"/>
      <c r="H14" s="19" t="s">
        <v>217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7200</v>
      </c>
      <c r="E15" s="111"/>
      <c r="F15" s="97" t="s">
        <v>58</v>
      </c>
      <c r="G15" s="98"/>
      <c r="H15" s="20">
        <v>7200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26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9438.7715000000007</v>
      </c>
      <c r="C18" s="31"/>
      <c r="D18" s="30"/>
      <c r="E18" s="31"/>
      <c r="F18" s="49">
        <v>5211.7262000000001</v>
      </c>
      <c r="G18" s="31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9438.8433000000005</v>
      </c>
      <c r="C19" s="31">
        <f>B19-B18</f>
        <v>7.1799999999711872E-2</v>
      </c>
      <c r="D19" s="30">
        <f t="shared" ref="D19:D42" si="0">IF(C19="","",C19*$D$15)</f>
        <v>516.95999999792548</v>
      </c>
      <c r="E19" s="31"/>
      <c r="F19" s="49">
        <v>5211.7615999999998</v>
      </c>
      <c r="G19" s="31">
        <f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3.5399999999754073E-2</v>
      </c>
      <c r="H19" s="30">
        <f t="shared" ref="H19:H42" si="1">IF(G19="","",G19*$H$15)</f>
        <v>254.87999999822932</v>
      </c>
      <c r="I19" s="33">
        <f t="shared" ref="I19:I42" si="2">IF(H19="","",IF(D19="","",IF(AND(H19=0,D19=0),0,H19/D19)))</f>
        <v>0.49303621169771766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9438.915500000001</v>
      </c>
      <c r="C20" s="31">
        <f t="shared" ref="C20:C42" si="3">IF(B20="","",IF(LEN(TRUNC(B19,0))-LEN(TRUNC(B20,0))=0,B20-B19,IF(LEN(TRUNC(B19,0))-LEN(TRUNC(B20,0))&gt;0,VALUE(LEFT(B19,LEN(TRUNC(B19,0))-LEN(TRUNC(B20,0))))*POWER(10,LEN(TRUNC(B20,0)))+B20-B19,B20-B19-VALUE(LEFT(B20,LEN(TRUNC(B20,0))-LEN(TRUNC(B19,0))))*POWER(10,LEN(TRUNC(B19,0))))))</f>
        <v>7.2200000000520959E-2</v>
      </c>
      <c r="D20" s="30">
        <f t="shared" si="0"/>
        <v>519.8400000037509</v>
      </c>
      <c r="E20" s="31"/>
      <c r="F20" s="49">
        <v>5211.7988999999998</v>
      </c>
      <c r="G20" s="31">
        <f t="shared" ref="G20:G42" si="4">IF(F20="","",IF(LEN(TRUNC(F19,0))-LEN(TRUNC(F20,0))=0,F20-F19,IF(LEN(TRUNC(F19,0))-LEN(TRUNC(F20,0))&gt;0,VALUE(LEFT(F19,LEN(TRUNC(F19,0))-LEN(TRUNC(F20,0))))*POWER(10,LEN(TRUNC(F20,0)))+F20-F19,F20-F19-VALUE(LEFT(F20,LEN(TRUNC(F20,0))-LEN(TRUNC(F19,0))))*POWER(10,LEN(TRUNC(F19,0))))))</f>
        <v>3.7299999999959255E-2</v>
      </c>
      <c r="H20" s="30">
        <f t="shared" si="1"/>
        <v>268.55999999970663</v>
      </c>
      <c r="I20" s="33">
        <f t="shared" si="2"/>
        <v>0.51662049861066639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9438.9850000000006</v>
      </c>
      <c r="C21" s="31">
        <f t="shared" si="3"/>
        <v>6.9499999999607098E-2</v>
      </c>
      <c r="D21" s="30">
        <f t="shared" si="0"/>
        <v>500.39999999717111</v>
      </c>
      <c r="E21" s="31"/>
      <c r="F21" s="49">
        <v>5211.8357999999998</v>
      </c>
      <c r="G21" s="31">
        <f t="shared" si="4"/>
        <v>3.6900000000059663E-2</v>
      </c>
      <c r="H21" s="30">
        <f t="shared" si="1"/>
        <v>265.68000000042957</v>
      </c>
      <c r="I21" s="33">
        <f t="shared" si="2"/>
        <v>0.53093525180242107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9439.0546000000013</v>
      </c>
      <c r="C22" s="31">
        <f t="shared" si="3"/>
        <v>6.9600000000718865E-2</v>
      </c>
      <c r="D22" s="30">
        <f t="shared" si="0"/>
        <v>501.12000000517583</v>
      </c>
      <c r="E22" s="31"/>
      <c r="F22" s="49">
        <v>5211.8726999999999</v>
      </c>
      <c r="G22" s="31">
        <f t="shared" si="4"/>
        <v>3.6900000000059663E-2</v>
      </c>
      <c r="H22" s="30">
        <f t="shared" si="1"/>
        <v>265.68000000042957</v>
      </c>
      <c r="I22" s="33">
        <f t="shared" si="2"/>
        <v>0.53017241378848479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9439.1193000000003</v>
      </c>
      <c r="C23" s="31">
        <f t="shared" si="3"/>
        <v>6.4699999998993007E-2</v>
      </c>
      <c r="D23" s="30">
        <f t="shared" si="0"/>
        <v>465.83999999274965</v>
      </c>
      <c r="E23" s="31"/>
      <c r="F23" s="49">
        <v>5211.9084000000003</v>
      </c>
      <c r="G23" s="31">
        <f t="shared" si="4"/>
        <v>3.5700000000360887E-2</v>
      </c>
      <c r="H23" s="30">
        <f t="shared" si="1"/>
        <v>257.04000000259839</v>
      </c>
      <c r="I23" s="33">
        <f t="shared" si="2"/>
        <v>0.55177743432637594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9439.1820000000007</v>
      </c>
      <c r="C24" s="31">
        <f t="shared" si="3"/>
        <v>6.2700000000404543E-2</v>
      </c>
      <c r="D24" s="30">
        <f t="shared" si="0"/>
        <v>451.44000000291271</v>
      </c>
      <c r="E24" s="31"/>
      <c r="F24" s="49">
        <v>5211.9431999999997</v>
      </c>
      <c r="G24" s="31">
        <f t="shared" si="4"/>
        <v>3.4799999999449938E-2</v>
      </c>
      <c r="H24" s="30">
        <f t="shared" si="1"/>
        <v>250.55999999603955</v>
      </c>
      <c r="I24" s="33">
        <f t="shared" si="2"/>
        <v>0.55502392343262208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9439.2483000000011</v>
      </c>
      <c r="C25" s="31">
        <f t="shared" si="3"/>
        <v>6.6300000000410364E-2</v>
      </c>
      <c r="D25" s="30">
        <f t="shared" si="0"/>
        <v>477.36000000295462</v>
      </c>
      <c r="E25" s="31"/>
      <c r="F25" s="49">
        <v>5211.9795000000004</v>
      </c>
      <c r="G25" s="31">
        <f t="shared" si="4"/>
        <v>3.6300000000665023E-2</v>
      </c>
      <c r="H25" s="30">
        <f t="shared" si="1"/>
        <v>261.36000000478816</v>
      </c>
      <c r="I25" s="33">
        <f t="shared" si="2"/>
        <v>0.5475113122238362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9439.3284000000003</v>
      </c>
      <c r="C26" s="31">
        <f t="shared" si="3"/>
        <v>8.0099999999220017E-2</v>
      </c>
      <c r="D26" s="30">
        <f t="shared" si="0"/>
        <v>576.71999999438412</v>
      </c>
      <c r="E26" s="31"/>
      <c r="F26" s="49">
        <v>5212.0273999999999</v>
      </c>
      <c r="G26" s="31">
        <f t="shared" si="4"/>
        <v>4.7899999999572174E-2</v>
      </c>
      <c r="H26" s="30">
        <f t="shared" si="1"/>
        <v>344.87999999691965</v>
      </c>
      <c r="I26" s="33">
        <f t="shared" si="2"/>
        <v>0.59800249687938334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9439.4320000000007</v>
      </c>
      <c r="C27" s="31">
        <f t="shared" si="3"/>
        <v>0.10360000000036962</v>
      </c>
      <c r="D27" s="30">
        <f t="shared" si="0"/>
        <v>745.92000000266125</v>
      </c>
      <c r="E27" s="31"/>
      <c r="F27" s="49">
        <v>5212.0855000000001</v>
      </c>
      <c r="G27" s="31">
        <f t="shared" si="4"/>
        <v>5.8100000000194996E-2</v>
      </c>
      <c r="H27" s="30">
        <f t="shared" si="1"/>
        <v>418.32000000140397</v>
      </c>
      <c r="I27" s="33">
        <f t="shared" si="2"/>
        <v>0.56081081081069217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9439.5426000000007</v>
      </c>
      <c r="C28" s="31">
        <f t="shared" si="3"/>
        <v>0.11059999999997672</v>
      </c>
      <c r="D28" s="30">
        <f t="shared" si="0"/>
        <v>796.31999999983236</v>
      </c>
      <c r="E28" s="31"/>
      <c r="F28" s="49">
        <v>5212.1432999999997</v>
      </c>
      <c r="G28" s="31">
        <f t="shared" si="4"/>
        <v>5.7799999999588181E-2</v>
      </c>
      <c r="H28" s="30">
        <f t="shared" si="1"/>
        <v>416.1599999970349</v>
      </c>
      <c r="I28" s="33">
        <f t="shared" si="2"/>
        <v>0.52260397829656735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9439.654700000001</v>
      </c>
      <c r="C29" s="31">
        <f t="shared" si="3"/>
        <v>0.11210000000028231</v>
      </c>
      <c r="D29" s="30">
        <f t="shared" si="0"/>
        <v>807.12000000203261</v>
      </c>
      <c r="E29" s="31"/>
      <c r="F29" s="49">
        <v>5212.2019</v>
      </c>
      <c r="G29" s="31">
        <f t="shared" si="4"/>
        <v>5.8600000000296859E-2</v>
      </c>
      <c r="H29" s="30">
        <f t="shared" si="1"/>
        <v>421.92000000213739</v>
      </c>
      <c r="I29" s="33">
        <f t="shared" si="2"/>
        <v>0.52274754683451641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9439.7679000000007</v>
      </c>
      <c r="C30" s="31">
        <f t="shared" si="3"/>
        <v>0.11319999999977881</v>
      </c>
      <c r="D30" s="30">
        <f t="shared" si="0"/>
        <v>815.03999999840744</v>
      </c>
      <c r="E30" s="31"/>
      <c r="F30" s="49">
        <v>5212.2614000000003</v>
      </c>
      <c r="G30" s="31">
        <f t="shared" si="4"/>
        <v>5.9500000000298314E-2</v>
      </c>
      <c r="H30" s="30">
        <f t="shared" si="1"/>
        <v>428.40000000214786</v>
      </c>
      <c r="I30" s="33">
        <f t="shared" si="2"/>
        <v>0.52561837456196625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9439.8762999999999</v>
      </c>
      <c r="C31" s="31">
        <f t="shared" si="3"/>
        <v>0.10839999999916472</v>
      </c>
      <c r="D31" s="30">
        <f t="shared" si="0"/>
        <v>780.47999999398598</v>
      </c>
      <c r="E31" s="31"/>
      <c r="F31" s="49">
        <v>5212.3177999999998</v>
      </c>
      <c r="G31" s="31">
        <f t="shared" si="4"/>
        <v>5.6399999999484862E-2</v>
      </c>
      <c r="H31" s="30">
        <f t="shared" si="1"/>
        <v>406.07999999629101</v>
      </c>
      <c r="I31" s="33">
        <f t="shared" si="2"/>
        <v>0.52029520295128651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9439.9891000000007</v>
      </c>
      <c r="C32" s="31">
        <f t="shared" si="3"/>
        <v>0.11280000000078871</v>
      </c>
      <c r="D32" s="30">
        <f t="shared" si="0"/>
        <v>812.16000000567874</v>
      </c>
      <c r="E32" s="31"/>
      <c r="F32" s="49">
        <v>5212.3769000000002</v>
      </c>
      <c r="G32" s="31">
        <f t="shared" si="4"/>
        <v>5.9100000000398722E-2</v>
      </c>
      <c r="H32" s="30">
        <f t="shared" si="1"/>
        <v>425.5200000028708</v>
      </c>
      <c r="I32" s="33">
        <f t="shared" si="2"/>
        <v>0.52393617021263728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9440.0932000000012</v>
      </c>
      <c r="C33" s="31">
        <f t="shared" si="3"/>
        <v>0.10410000000047148</v>
      </c>
      <c r="D33" s="30">
        <f t="shared" si="0"/>
        <v>749.52000000339467</v>
      </c>
      <c r="E33" s="31"/>
      <c r="F33" s="49">
        <v>5212.4340000000002</v>
      </c>
      <c r="G33" s="31">
        <f t="shared" si="4"/>
        <v>5.7099999999991269E-2</v>
      </c>
      <c r="H33" s="30">
        <f t="shared" si="1"/>
        <v>411.11999999993714</v>
      </c>
      <c r="I33" s="33">
        <f t="shared" si="2"/>
        <v>0.54851104706755671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9440.1914000000015</v>
      </c>
      <c r="C34" s="31">
        <f t="shared" si="3"/>
        <v>9.8200000000360887E-2</v>
      </c>
      <c r="D34" s="30">
        <f t="shared" si="0"/>
        <v>707.04000000259839</v>
      </c>
      <c r="E34" s="31"/>
      <c r="F34" s="49">
        <v>5212.4921999999997</v>
      </c>
      <c r="G34" s="31">
        <f t="shared" si="4"/>
        <v>5.8199999999487773E-2</v>
      </c>
      <c r="H34" s="30">
        <f t="shared" si="1"/>
        <v>419.03999999631196</v>
      </c>
      <c r="I34" s="33">
        <f t="shared" si="2"/>
        <v>0.59266802443252431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9440.2763000000014</v>
      </c>
      <c r="C35" s="31">
        <f t="shared" si="3"/>
        <v>8.4899999999834108E-2</v>
      </c>
      <c r="D35" s="30">
        <f t="shared" si="0"/>
        <v>611.27999999880558</v>
      </c>
      <c r="E35" s="31"/>
      <c r="F35" s="49">
        <v>5212.5415000000003</v>
      </c>
      <c r="G35" s="31">
        <f t="shared" si="4"/>
        <v>4.9300000000584987E-2</v>
      </c>
      <c r="H35" s="30">
        <f t="shared" si="1"/>
        <v>354.96000000421191</v>
      </c>
      <c r="I35" s="33">
        <f t="shared" si="2"/>
        <v>0.58068315666291304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9440.3654000000006</v>
      </c>
      <c r="C36" s="31">
        <f t="shared" si="3"/>
        <v>8.9099999999234569E-2</v>
      </c>
      <c r="D36" s="30">
        <f t="shared" si="0"/>
        <v>641.5199999944889</v>
      </c>
      <c r="E36" s="31"/>
      <c r="F36" s="49">
        <v>5212.5924000000005</v>
      </c>
      <c r="G36" s="31">
        <f t="shared" si="4"/>
        <v>5.0900000000183354E-2</v>
      </c>
      <c r="H36" s="30">
        <f t="shared" si="1"/>
        <v>366.48000000132015</v>
      </c>
      <c r="I36" s="33">
        <f t="shared" si="2"/>
        <v>0.57126823794186998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9440.4588000000003</v>
      </c>
      <c r="C37" s="31">
        <f t="shared" si="3"/>
        <v>9.3399999999746797E-2</v>
      </c>
      <c r="D37" s="30">
        <f t="shared" si="0"/>
        <v>672.47999999817694</v>
      </c>
      <c r="E37" s="31"/>
      <c r="F37" s="49">
        <v>5212.6445000000003</v>
      </c>
      <c r="G37" s="31">
        <f t="shared" si="4"/>
        <v>5.2099999999882129E-2</v>
      </c>
      <c r="H37" s="30">
        <f t="shared" si="1"/>
        <v>375.11999999915133</v>
      </c>
      <c r="I37" s="33">
        <f t="shared" si="2"/>
        <v>0.55781584582466137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9440.5514000000003</v>
      </c>
      <c r="C38" s="31">
        <f t="shared" si="3"/>
        <v>9.2599999999947613E-2</v>
      </c>
      <c r="D38" s="30">
        <f t="shared" si="0"/>
        <v>666.71999999962281</v>
      </c>
      <c r="E38" s="31"/>
      <c r="F38" s="49">
        <v>5212.6970000000001</v>
      </c>
      <c r="G38" s="31">
        <f t="shared" si="4"/>
        <v>5.2499999999781721E-2</v>
      </c>
      <c r="H38" s="30">
        <f t="shared" si="1"/>
        <v>377.99999999842839</v>
      </c>
      <c r="I38" s="33">
        <f t="shared" si="2"/>
        <v>0.5669546436264733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9440.6402000000016</v>
      </c>
      <c r="C39" s="31">
        <f t="shared" si="3"/>
        <v>8.8800000001356238E-2</v>
      </c>
      <c r="D39" s="30">
        <f t="shared" si="0"/>
        <v>639.36000000976492</v>
      </c>
      <c r="E39" s="31"/>
      <c r="F39" s="49">
        <v>5212.7462999999998</v>
      </c>
      <c r="G39" s="31">
        <f t="shared" si="4"/>
        <v>4.9299999999675492E-2</v>
      </c>
      <c r="H39" s="30">
        <f t="shared" si="1"/>
        <v>354.95999999766354</v>
      </c>
      <c r="I39" s="33">
        <f t="shared" si="2"/>
        <v>0.5551801801680466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9440.7265000000007</v>
      </c>
      <c r="C40" s="31">
        <f t="shared" si="3"/>
        <v>8.6299999999027932E-2</v>
      </c>
      <c r="D40" s="30">
        <f t="shared" si="0"/>
        <v>621.35999999300111</v>
      </c>
      <c r="E40" s="31"/>
      <c r="F40" s="49">
        <v>5212.7905000000001</v>
      </c>
      <c r="G40" s="31">
        <f t="shared" si="4"/>
        <v>4.4200000000273576E-2</v>
      </c>
      <c r="H40" s="30">
        <f t="shared" si="1"/>
        <v>318.24000000196975</v>
      </c>
      <c r="I40" s="33">
        <f t="shared" si="2"/>
        <v>0.51216685980036425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9440.812100000001</v>
      </c>
      <c r="C41" s="31">
        <f t="shared" si="3"/>
        <v>8.5600000000340515E-2</v>
      </c>
      <c r="D41" s="30">
        <f t="shared" si="0"/>
        <v>616.32000000245171</v>
      </c>
      <c r="E41" s="31"/>
      <c r="F41" s="49">
        <v>5212.8323</v>
      </c>
      <c r="G41" s="31">
        <f t="shared" si="4"/>
        <v>4.1799999999966531E-2</v>
      </c>
      <c r="H41" s="30">
        <f t="shared" si="1"/>
        <v>300.95999999975902</v>
      </c>
      <c r="I41" s="33">
        <f t="shared" si="2"/>
        <v>0.4883177570070123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9440.8971000000001</v>
      </c>
      <c r="C42" s="31">
        <f t="shared" si="3"/>
        <v>8.4999999999126885E-2</v>
      </c>
      <c r="D42" s="30">
        <f t="shared" si="0"/>
        <v>611.99999999371357</v>
      </c>
      <c r="E42" s="31"/>
      <c r="F42" s="49">
        <v>5212.8748999999998</v>
      </c>
      <c r="G42" s="31">
        <f t="shared" si="4"/>
        <v>4.2599999999765714E-2</v>
      </c>
      <c r="H42" s="30">
        <f t="shared" si="1"/>
        <v>306.71999999831314</v>
      </c>
      <c r="I42" s="33">
        <f t="shared" si="2"/>
        <v>0.50117647059062709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15304.319999995641</v>
      </c>
      <c r="E43" s="29"/>
      <c r="F43" s="36"/>
      <c r="G43" s="29"/>
      <c r="H43" s="30">
        <f>SUM(H18:H42)</f>
        <v>8270.6399999980931</v>
      </c>
      <c r="I43" s="33">
        <f>IF(AND(H43=0,D43=0),0,H43/D43)</f>
        <v>0.54041211893115459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S50:T50"/>
    <mergeCell ref="N39:O39"/>
    <mergeCell ref="P39:Q39"/>
    <mergeCell ref="N41:O42"/>
    <mergeCell ref="P41:R42"/>
    <mergeCell ref="M40:Z40"/>
    <mergeCell ref="M41:M42"/>
    <mergeCell ref="X47:Z47"/>
    <mergeCell ref="M43:M44"/>
    <mergeCell ref="N47:O47"/>
    <mergeCell ref="T45:W45"/>
    <mergeCell ref="T46:W46"/>
    <mergeCell ref="T47:W47"/>
    <mergeCell ref="N43:O44"/>
    <mergeCell ref="P43:R44"/>
    <mergeCell ref="Q49:V49"/>
    <mergeCell ref="N49:P49"/>
    <mergeCell ref="P45:R45"/>
    <mergeCell ref="P46:R46"/>
    <mergeCell ref="P47:R47"/>
    <mergeCell ref="N45:O45"/>
    <mergeCell ref="N46:O46"/>
    <mergeCell ref="X43:Z44"/>
    <mergeCell ref="R39:S39"/>
    <mergeCell ref="T39:U39"/>
    <mergeCell ref="V39:X39"/>
    <mergeCell ref="Y39:Z39"/>
    <mergeCell ref="S41:S44"/>
    <mergeCell ref="T41:W44"/>
    <mergeCell ref="X45:Z45"/>
    <mergeCell ref="X46:Z46"/>
    <mergeCell ref="N38:O38"/>
    <mergeCell ref="P38:Q38"/>
    <mergeCell ref="R38:S38"/>
    <mergeCell ref="T38:U38"/>
    <mergeCell ref="V37:X37"/>
    <mergeCell ref="Y37:Z37"/>
    <mergeCell ref="V38:X38"/>
    <mergeCell ref="Y38:Z38"/>
    <mergeCell ref="X41:Z42"/>
    <mergeCell ref="N36:O36"/>
    <mergeCell ref="P36:Q36"/>
    <mergeCell ref="R36:S36"/>
    <mergeCell ref="T36:U36"/>
    <mergeCell ref="V36:X36"/>
    <mergeCell ref="Y36:Z36"/>
    <mergeCell ref="N37:O37"/>
    <mergeCell ref="P37:Q37"/>
    <mergeCell ref="R37:S37"/>
    <mergeCell ref="T37:U37"/>
    <mergeCell ref="R34:S34"/>
    <mergeCell ref="T34:U34"/>
    <mergeCell ref="V34:X34"/>
    <mergeCell ref="N35:O35"/>
    <mergeCell ref="P35:Q35"/>
    <mergeCell ref="R35:S35"/>
    <mergeCell ref="T35:U35"/>
    <mergeCell ref="V35:X35"/>
    <mergeCell ref="Y35:Z35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Q18:S18"/>
    <mergeCell ref="T24:V24"/>
    <mergeCell ref="Q25:S25"/>
    <mergeCell ref="T25:V25"/>
    <mergeCell ref="Q24:S24"/>
    <mergeCell ref="W22:Z22"/>
    <mergeCell ref="T20:V21"/>
    <mergeCell ref="Q21:S21"/>
    <mergeCell ref="N22:P22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N20:P21"/>
    <mergeCell ref="W23:Z23"/>
    <mergeCell ref="W24:Z24"/>
    <mergeCell ref="N23:P23"/>
    <mergeCell ref="N25:P25"/>
    <mergeCell ref="W25:Z25"/>
    <mergeCell ref="N24:P24"/>
    <mergeCell ref="W26:Z26"/>
    <mergeCell ref="N27:P27"/>
    <mergeCell ref="Q27:S27"/>
    <mergeCell ref="T27:V27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3:O6"/>
    <mergeCell ref="T3:U3"/>
    <mergeCell ref="T4:U4"/>
    <mergeCell ref="T5:U5"/>
    <mergeCell ref="T7:U7"/>
    <mergeCell ref="P11:Q11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N12:O12"/>
    <mergeCell ref="N13:O13"/>
    <mergeCell ref="T11:U11"/>
    <mergeCell ref="T12:U12"/>
    <mergeCell ref="T13:U13"/>
    <mergeCell ref="R14:S14"/>
    <mergeCell ref="R15:S15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P5:Q6"/>
    <mergeCell ref="V33:X33"/>
    <mergeCell ref="R33:S33"/>
    <mergeCell ref="T31:U31"/>
    <mergeCell ref="T32:U32"/>
    <mergeCell ref="M18:M19"/>
    <mergeCell ref="M20:M21"/>
    <mergeCell ref="M31:M32"/>
    <mergeCell ref="N10:O10"/>
    <mergeCell ref="N11:O11"/>
    <mergeCell ref="N16:O16"/>
    <mergeCell ref="V11:W11"/>
    <mergeCell ref="V12:W12"/>
    <mergeCell ref="V13:W13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H50:J50"/>
    <mergeCell ref="K50:L50"/>
    <mergeCell ref="D49:F49"/>
    <mergeCell ref="A48:C48"/>
    <mergeCell ref="A49:C49"/>
    <mergeCell ref="A50:C50"/>
    <mergeCell ref="D50:F50"/>
    <mergeCell ref="D48:F48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J16:J17"/>
    <mergeCell ref="K16:K17"/>
    <mergeCell ref="A47:C47"/>
    <mergeCell ref="A1:F1"/>
    <mergeCell ref="A2:F2"/>
    <mergeCell ref="A3:F3"/>
    <mergeCell ref="A4:F4"/>
    <mergeCell ref="A5:F5"/>
    <mergeCell ref="A6:F6"/>
    <mergeCell ref="D47:F47"/>
    <mergeCell ref="F14:G14"/>
    <mergeCell ref="F15:G15"/>
    <mergeCell ref="I13:I17"/>
    <mergeCell ref="J13:K13"/>
    <mergeCell ref="J14:K14"/>
    <mergeCell ref="J15:K15"/>
    <mergeCell ref="I1:L2"/>
    <mergeCell ref="G5:H6"/>
    <mergeCell ref="I5:L6"/>
    <mergeCell ref="A51:C51"/>
    <mergeCell ref="D51:F51"/>
    <mergeCell ref="A52:C52"/>
    <mergeCell ref="D52:F52"/>
    <mergeCell ref="A44:C44"/>
    <mergeCell ref="G1:H2"/>
    <mergeCell ref="A9:L9"/>
    <mergeCell ref="G46:L46"/>
    <mergeCell ref="G3:H4"/>
    <mergeCell ref="I3:L4"/>
    <mergeCell ref="A13:A17"/>
    <mergeCell ref="E16:E17"/>
    <mergeCell ref="B15:C15"/>
    <mergeCell ref="D15:E15"/>
    <mergeCell ref="B13:C13"/>
    <mergeCell ref="D13:E13"/>
    <mergeCell ref="A11:D11"/>
    <mergeCell ref="E11:H11"/>
    <mergeCell ref="A10:D10"/>
    <mergeCell ref="E10:G10"/>
    <mergeCell ref="A43:C43"/>
    <mergeCell ref="A46:F46"/>
    <mergeCell ref="A12:L12"/>
    <mergeCell ref="H10:L1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Z52"/>
  <sheetViews>
    <sheetView view="pageBreakPreview" topLeftCell="A4" zoomScale="75" zoomScaleNormal="50" zoomScaleSheetLayoutView="75" workbookViewId="0">
      <selection activeCell="L28" sqref="L28"/>
    </sheetView>
  </sheetViews>
  <sheetFormatPr defaultRowHeight="18.75"/>
  <cols>
    <col min="1" max="1" width="11.140625" style="2" customWidth="1"/>
    <col min="2" max="2" width="15" style="2" customWidth="1"/>
    <col min="3" max="3" width="12.140625" style="2" customWidth="1"/>
    <col min="4" max="4" width="13.140625" style="2" customWidth="1"/>
    <col min="5" max="5" width="5.42578125" style="2" customWidth="1"/>
    <col min="6" max="6" width="15.285156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4257812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218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183</v>
      </c>
      <c r="B5" s="92"/>
      <c r="C5" s="92"/>
      <c r="D5" s="92"/>
      <c r="E5" s="92"/>
      <c r="F5" s="92"/>
      <c r="G5" s="95" t="s">
        <v>156</v>
      </c>
      <c r="H5" s="95"/>
      <c r="I5" s="63" t="s">
        <v>219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229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221</v>
      </c>
      <c r="E14" s="89"/>
      <c r="F14" s="86" t="s">
        <v>57</v>
      </c>
      <c r="G14" s="87"/>
      <c r="H14" s="19" t="s">
        <v>221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3600</v>
      </c>
      <c r="E15" s="111"/>
      <c r="F15" s="97" t="s">
        <v>58</v>
      </c>
      <c r="G15" s="98"/>
      <c r="H15" s="20">
        <v>3600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26" t="s">
        <v>51</v>
      </c>
      <c r="H17" s="24" t="s">
        <v>55</v>
      </c>
      <c r="I17" s="100"/>
      <c r="J17" s="10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4886.1228000000001</v>
      </c>
      <c r="C18" s="31"/>
      <c r="D18" s="30"/>
      <c r="E18" s="29"/>
      <c r="F18" s="49">
        <v>2279.0940000000001</v>
      </c>
      <c r="G18" s="31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4886.1558000000005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3.3000000000356522E-2</v>
      </c>
      <c r="D19" s="30">
        <f t="shared" ref="D19:D42" si="1">IF(C19="","",C19*$D$15)</f>
        <v>118.80000000128348</v>
      </c>
      <c r="E19" s="29"/>
      <c r="F19" s="49">
        <v>2279.1215999999999</v>
      </c>
      <c r="G19" s="31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2.7599999999893043E-2</v>
      </c>
      <c r="H19" s="30">
        <f t="shared" ref="H19:H42" si="3">IF(G19="","",G19*$H$15)</f>
        <v>99.359999999614956</v>
      </c>
      <c r="I19" s="33">
        <f t="shared" ref="I19:I42" si="4">IF(H19="","",IF(D19="","",IF(AND(H19=0,D19=0),0,H19/D19)))</f>
        <v>0.83636363635135946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4886.1769999999997</v>
      </c>
      <c r="C20" s="31">
        <f t="shared" si="0"/>
        <v>2.1199999999225838E-2</v>
      </c>
      <c r="D20" s="30">
        <f t="shared" si="1"/>
        <v>76.319999997213017</v>
      </c>
      <c r="E20" s="29"/>
      <c r="F20" s="49">
        <v>2279.1386000000002</v>
      </c>
      <c r="G20" s="31">
        <f t="shared" si="2"/>
        <v>1.7000000000280124E-2</v>
      </c>
      <c r="H20" s="30">
        <f t="shared" si="3"/>
        <v>61.200000001008448</v>
      </c>
      <c r="I20" s="33">
        <f t="shared" si="4"/>
        <v>0.80188679249532613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4886.1927999999998</v>
      </c>
      <c r="C21" s="31">
        <f t="shared" si="0"/>
        <v>1.5800000000126602E-2</v>
      </c>
      <c r="D21" s="30">
        <f t="shared" si="1"/>
        <v>56.880000000455766</v>
      </c>
      <c r="E21" s="29"/>
      <c r="F21" s="49">
        <v>2279.1509999999998</v>
      </c>
      <c r="G21" s="31">
        <f t="shared" si="2"/>
        <v>1.2399999999615829E-2</v>
      </c>
      <c r="H21" s="30">
        <f t="shared" si="3"/>
        <v>44.639999998616986</v>
      </c>
      <c r="I21" s="33">
        <f t="shared" si="4"/>
        <v>0.78481012655167537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4886.2084999999997</v>
      </c>
      <c r="C22" s="31">
        <f t="shared" si="0"/>
        <v>1.569999999992433E-2</v>
      </c>
      <c r="D22" s="30">
        <f t="shared" si="1"/>
        <v>56.519999999727588</v>
      </c>
      <c r="E22" s="29"/>
      <c r="F22" s="49">
        <v>2279.1635000000001</v>
      </c>
      <c r="G22" s="31">
        <f t="shared" si="2"/>
        <v>1.2500000000272848E-2</v>
      </c>
      <c r="H22" s="30">
        <f t="shared" si="3"/>
        <v>45.000000000982254</v>
      </c>
      <c r="I22" s="33">
        <f t="shared" si="4"/>
        <v>0.79617834397026088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4886.2232999999997</v>
      </c>
      <c r="C23" s="31">
        <f t="shared" si="0"/>
        <v>1.4799999999922875E-2</v>
      </c>
      <c r="D23" s="30">
        <f t="shared" si="1"/>
        <v>53.279999999722349</v>
      </c>
      <c r="E23" s="29"/>
      <c r="F23" s="49">
        <v>2279.1766000000002</v>
      </c>
      <c r="G23" s="31">
        <f t="shared" si="2"/>
        <v>1.3100000000122236E-2</v>
      </c>
      <c r="H23" s="30">
        <f t="shared" si="3"/>
        <v>47.16000000044005</v>
      </c>
      <c r="I23" s="33">
        <f t="shared" si="4"/>
        <v>0.8851351351480069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4886.2375000000002</v>
      </c>
      <c r="C24" s="31">
        <f t="shared" si="0"/>
        <v>1.4200000000528235E-2</v>
      </c>
      <c r="D24" s="30">
        <f t="shared" si="1"/>
        <v>51.120000001901644</v>
      </c>
      <c r="E24" s="29"/>
      <c r="F24" s="49">
        <v>2279.1894000000002</v>
      </c>
      <c r="G24" s="31">
        <f t="shared" si="2"/>
        <v>1.2799999999970169E-2</v>
      </c>
      <c r="H24" s="30">
        <f t="shared" si="3"/>
        <v>46.079999999892607</v>
      </c>
      <c r="I24" s="33">
        <f t="shared" si="4"/>
        <v>0.90140845066859254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4886.2512999999999</v>
      </c>
      <c r="C25" s="31">
        <f t="shared" si="0"/>
        <v>1.3799999999719148E-2</v>
      </c>
      <c r="D25" s="30">
        <f t="shared" si="1"/>
        <v>49.679999998988933</v>
      </c>
      <c r="E25" s="29"/>
      <c r="F25" s="49">
        <v>2279.2017000000001</v>
      </c>
      <c r="G25" s="31">
        <f t="shared" si="2"/>
        <v>1.2299999999868305E-2</v>
      </c>
      <c r="H25" s="30">
        <f t="shared" si="3"/>
        <v>44.279999999525899</v>
      </c>
      <c r="I25" s="33">
        <f t="shared" si="4"/>
        <v>0.89130434783468326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4886.2651999999998</v>
      </c>
      <c r="C26" s="31">
        <f t="shared" si="0"/>
        <v>1.389999999992142E-2</v>
      </c>
      <c r="D26" s="30">
        <f t="shared" si="1"/>
        <v>50.039999999717111</v>
      </c>
      <c r="E26" s="29"/>
      <c r="F26" s="49">
        <v>2279.2137000000002</v>
      </c>
      <c r="G26" s="31">
        <f t="shared" si="2"/>
        <v>1.2000000000170985E-2</v>
      </c>
      <c r="H26" s="30">
        <f t="shared" si="3"/>
        <v>43.200000000615546</v>
      </c>
      <c r="I26" s="33">
        <f t="shared" si="4"/>
        <v>0.86330935253516716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4886.2780000000002</v>
      </c>
      <c r="C27" s="31">
        <f t="shared" si="0"/>
        <v>1.2800000000424916E-2</v>
      </c>
      <c r="D27" s="30">
        <f t="shared" si="1"/>
        <v>46.080000001529697</v>
      </c>
      <c r="E27" s="29"/>
      <c r="F27" s="49">
        <v>2279.2248</v>
      </c>
      <c r="G27" s="31">
        <f t="shared" si="2"/>
        <v>1.1099999999714782E-2</v>
      </c>
      <c r="H27" s="30">
        <f t="shared" si="3"/>
        <v>39.959999998973217</v>
      </c>
      <c r="I27" s="33">
        <f t="shared" si="4"/>
        <v>0.86718749994892974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4886.2915000000003</v>
      </c>
      <c r="C28" s="31">
        <f t="shared" si="0"/>
        <v>1.3500000000021828E-2</v>
      </c>
      <c r="D28" s="30">
        <f t="shared" si="1"/>
        <v>48.60000000007858</v>
      </c>
      <c r="E28" s="29"/>
      <c r="F28" s="49">
        <v>2279.2345</v>
      </c>
      <c r="G28" s="31">
        <f t="shared" si="2"/>
        <v>9.7000000000662112E-3</v>
      </c>
      <c r="H28" s="30">
        <f t="shared" si="3"/>
        <v>34.92000000023836</v>
      </c>
      <c r="I28" s="33">
        <f t="shared" si="4"/>
        <v>0.71851851852226134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4886.3049000000001</v>
      </c>
      <c r="C29" s="31">
        <f t="shared" si="0"/>
        <v>1.3399999999819556E-2</v>
      </c>
      <c r="D29" s="30">
        <f t="shared" si="1"/>
        <v>48.239999999350403</v>
      </c>
      <c r="E29" s="29"/>
      <c r="F29" s="49">
        <v>2279.2436000000002</v>
      </c>
      <c r="G29" s="31">
        <f t="shared" si="2"/>
        <v>9.1000000002168235E-3</v>
      </c>
      <c r="H29" s="30">
        <f t="shared" si="3"/>
        <v>32.760000000780565</v>
      </c>
      <c r="I29" s="33">
        <f t="shared" si="4"/>
        <v>0.679104477637266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4886.3190000000004</v>
      </c>
      <c r="C30" s="31">
        <f t="shared" si="0"/>
        <v>1.4100000000325963E-2</v>
      </c>
      <c r="D30" s="30">
        <f t="shared" si="1"/>
        <v>50.760000001173466</v>
      </c>
      <c r="E30" s="29"/>
      <c r="F30" s="49">
        <v>2279.2530999999999</v>
      </c>
      <c r="G30" s="31">
        <f t="shared" si="2"/>
        <v>9.499999999661668E-3</v>
      </c>
      <c r="H30" s="30">
        <f t="shared" si="3"/>
        <v>34.199999998782005</v>
      </c>
      <c r="I30" s="33">
        <f t="shared" si="4"/>
        <v>0.67375886520865591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4886.3326999999999</v>
      </c>
      <c r="C31" s="31">
        <f t="shared" si="0"/>
        <v>1.3699999999516876E-2</v>
      </c>
      <c r="D31" s="30">
        <f t="shared" si="1"/>
        <v>49.319999998260755</v>
      </c>
      <c r="E31" s="29"/>
      <c r="F31" s="49">
        <v>2279.2629999999999</v>
      </c>
      <c r="G31" s="31">
        <f t="shared" si="2"/>
        <v>9.9000000000160071E-3</v>
      </c>
      <c r="H31" s="30">
        <f t="shared" si="3"/>
        <v>35.640000000057626</v>
      </c>
      <c r="I31" s="33">
        <f t="shared" si="4"/>
        <v>0.72262773725292884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4886.3464999999997</v>
      </c>
      <c r="C32" s="31">
        <f t="shared" si="0"/>
        <v>1.3799999999719148E-2</v>
      </c>
      <c r="D32" s="30">
        <f t="shared" si="1"/>
        <v>49.679999998988933</v>
      </c>
      <c r="E32" s="29"/>
      <c r="F32" s="49">
        <v>2279.2725</v>
      </c>
      <c r="G32" s="31">
        <f t="shared" si="2"/>
        <v>9.5000000001164153E-3</v>
      </c>
      <c r="H32" s="30">
        <f t="shared" si="3"/>
        <v>34.200000000419095</v>
      </c>
      <c r="I32" s="33">
        <f t="shared" si="4"/>
        <v>0.68840579712389527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4886.3598000000002</v>
      </c>
      <c r="C33" s="31">
        <f t="shared" si="0"/>
        <v>1.3300000000526779E-2</v>
      </c>
      <c r="D33" s="30">
        <f t="shared" si="1"/>
        <v>47.880000001896406</v>
      </c>
      <c r="E33" s="29"/>
      <c r="F33" s="49">
        <v>2279.2820000000002</v>
      </c>
      <c r="G33" s="31">
        <f t="shared" si="2"/>
        <v>9.5000000001164153E-3</v>
      </c>
      <c r="H33" s="30">
        <f t="shared" si="3"/>
        <v>34.200000000419095</v>
      </c>
      <c r="I33" s="33">
        <f t="shared" si="4"/>
        <v>0.71428571426617626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4886.3730999999998</v>
      </c>
      <c r="C34" s="31">
        <f t="shared" si="0"/>
        <v>1.3299999999617285E-2</v>
      </c>
      <c r="D34" s="30">
        <f t="shared" si="1"/>
        <v>47.879999998622225</v>
      </c>
      <c r="E34" s="29"/>
      <c r="F34" s="49">
        <v>2279.2918</v>
      </c>
      <c r="G34" s="31">
        <f t="shared" si="2"/>
        <v>9.7999999998137355E-3</v>
      </c>
      <c r="H34" s="30">
        <f t="shared" si="3"/>
        <v>35.279999999329448</v>
      </c>
      <c r="I34" s="33">
        <f t="shared" si="4"/>
        <v>0.7368421052703561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4886.3869000000004</v>
      </c>
      <c r="C35" s="31">
        <f t="shared" si="0"/>
        <v>1.3800000000628643E-2</v>
      </c>
      <c r="D35" s="30">
        <f t="shared" si="1"/>
        <v>49.680000002263114</v>
      </c>
      <c r="E35" s="29"/>
      <c r="F35" s="49">
        <v>2279.3018999999999</v>
      </c>
      <c r="G35" s="31">
        <f t="shared" si="2"/>
        <v>1.0099999999965803E-2</v>
      </c>
      <c r="H35" s="30">
        <f t="shared" si="3"/>
        <v>36.359999999876891</v>
      </c>
      <c r="I35" s="33">
        <f t="shared" si="4"/>
        <v>0.73188405793519629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4886.4008000000003</v>
      </c>
      <c r="C36" s="31">
        <f t="shared" si="0"/>
        <v>1.389999999992142E-2</v>
      </c>
      <c r="D36" s="30">
        <f t="shared" si="1"/>
        <v>50.039999999717111</v>
      </c>
      <c r="E36" s="29"/>
      <c r="F36" s="49">
        <v>2279.3117999999999</v>
      </c>
      <c r="G36" s="31">
        <f t="shared" si="2"/>
        <v>9.9000000000160071E-3</v>
      </c>
      <c r="H36" s="30">
        <f t="shared" si="3"/>
        <v>35.640000000057626</v>
      </c>
      <c r="I36" s="33">
        <f t="shared" si="4"/>
        <v>0.71223021583251611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4886.4146000000001</v>
      </c>
      <c r="C37" s="31">
        <f t="shared" si="0"/>
        <v>1.3799999999719148E-2</v>
      </c>
      <c r="D37" s="30">
        <f t="shared" si="1"/>
        <v>49.679999998988933</v>
      </c>
      <c r="E37" s="29"/>
      <c r="F37" s="49">
        <v>2279.3222000000001</v>
      </c>
      <c r="G37" s="31">
        <f t="shared" si="2"/>
        <v>1.0400000000117871E-2</v>
      </c>
      <c r="H37" s="30">
        <f t="shared" si="3"/>
        <v>37.440000000424334</v>
      </c>
      <c r="I37" s="33">
        <f t="shared" si="4"/>
        <v>0.75362318842967591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4886.4287999999997</v>
      </c>
      <c r="C38" s="31">
        <f t="shared" si="0"/>
        <v>1.419999999961874E-2</v>
      </c>
      <c r="D38" s="30">
        <f t="shared" si="1"/>
        <v>51.119999998627463</v>
      </c>
      <c r="E38" s="29"/>
      <c r="F38" s="49">
        <v>2279.3342000000002</v>
      </c>
      <c r="G38" s="31">
        <f t="shared" si="2"/>
        <v>1.2000000000170985E-2</v>
      </c>
      <c r="H38" s="30">
        <f t="shared" si="3"/>
        <v>43.200000000615546</v>
      </c>
      <c r="I38" s="33">
        <f t="shared" si="4"/>
        <v>0.84507042256994203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4886.4435000000003</v>
      </c>
      <c r="C39" s="31">
        <f t="shared" si="0"/>
        <v>1.4700000000630098E-2</v>
      </c>
      <c r="D39" s="30">
        <f t="shared" si="1"/>
        <v>52.920000002268353</v>
      </c>
      <c r="E39" s="29"/>
      <c r="F39" s="49">
        <v>2279.3465000000001</v>
      </c>
      <c r="G39" s="31">
        <f t="shared" si="2"/>
        <v>1.2299999999868305E-2</v>
      </c>
      <c r="H39" s="30">
        <f t="shared" si="3"/>
        <v>44.279999999525899</v>
      </c>
      <c r="I39" s="33">
        <f t="shared" si="4"/>
        <v>0.83673469383272658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4886.4583000000002</v>
      </c>
      <c r="C40" s="31">
        <f t="shared" si="0"/>
        <v>1.4799999999922875E-2</v>
      </c>
      <c r="D40" s="30">
        <f t="shared" si="1"/>
        <v>53.279999999722349</v>
      </c>
      <c r="E40" s="29"/>
      <c r="F40" s="49">
        <v>2279.3584000000001</v>
      </c>
      <c r="G40" s="31">
        <f t="shared" si="2"/>
        <v>1.1899999999968713E-2</v>
      </c>
      <c r="H40" s="30">
        <f t="shared" si="3"/>
        <v>42.839999999887368</v>
      </c>
      <c r="I40" s="33">
        <f t="shared" si="4"/>
        <v>0.80405405405613017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4886.4739</v>
      </c>
      <c r="C41" s="31">
        <f t="shared" si="0"/>
        <v>1.5599999999722058E-2</v>
      </c>
      <c r="D41" s="30">
        <f t="shared" si="1"/>
        <v>56.15999999899941</v>
      </c>
      <c r="E41" s="29"/>
      <c r="F41" s="49">
        <v>2279.3704000000002</v>
      </c>
      <c r="G41" s="31">
        <f t="shared" si="2"/>
        <v>1.2000000000170985E-2</v>
      </c>
      <c r="H41" s="30">
        <f t="shared" si="3"/>
        <v>43.200000000615546</v>
      </c>
      <c r="I41" s="33">
        <f t="shared" si="4"/>
        <v>0.76923076925543499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4886.4897000000001</v>
      </c>
      <c r="C42" s="31">
        <f t="shared" si="0"/>
        <v>1.5800000000126602E-2</v>
      </c>
      <c r="D42" s="30">
        <f t="shared" si="1"/>
        <v>56.880000000455766</v>
      </c>
      <c r="E42" s="29"/>
      <c r="F42" s="49">
        <v>2279.3820999999998</v>
      </c>
      <c r="G42" s="31">
        <f t="shared" si="2"/>
        <v>1.169999999956417E-2</v>
      </c>
      <c r="H42" s="30">
        <f t="shared" si="3"/>
        <v>42.119999998431013</v>
      </c>
      <c r="I42" s="33">
        <f t="shared" si="4"/>
        <v>0.74050632908040637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93" t="s">
        <v>70</v>
      </c>
      <c r="B43" s="93"/>
      <c r="C43" s="93"/>
      <c r="D43" s="30">
        <f>SUM(D18:D42)</f>
        <v>1320.8399999999529</v>
      </c>
      <c r="E43" s="29"/>
      <c r="F43" s="36"/>
      <c r="G43" s="29"/>
      <c r="H43" s="30">
        <f>SUM(H18:H42)</f>
        <v>1037.1599999991304</v>
      </c>
      <c r="I43" s="33">
        <f>IF(AND(H43=0,D43=0),0,H43/D43)</f>
        <v>0.78522758244690305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37"/>
      <c r="H44" s="37"/>
      <c r="I44" s="37"/>
      <c r="J44" s="37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4:F4"/>
    <mergeCell ref="A5:F5"/>
    <mergeCell ref="A6:F6"/>
    <mergeCell ref="A9:L9"/>
    <mergeCell ref="G46:L46"/>
    <mergeCell ref="G3:H4"/>
    <mergeCell ref="I3:L4"/>
    <mergeCell ref="A11:D11"/>
    <mergeCell ref="E11:H11"/>
    <mergeCell ref="A10:D10"/>
    <mergeCell ref="E10:G10"/>
    <mergeCell ref="A43:C43"/>
    <mergeCell ref="J13:K13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N10:O10"/>
    <mergeCell ref="N11:O11"/>
    <mergeCell ref="P7:Q7"/>
    <mergeCell ref="P8:Q8"/>
    <mergeCell ref="P9:Q9"/>
    <mergeCell ref="P10:Q10"/>
    <mergeCell ref="N16:O16"/>
    <mergeCell ref="N12:O12"/>
    <mergeCell ref="M18:M19"/>
    <mergeCell ref="P11:Q11"/>
    <mergeCell ref="P12:Q12"/>
    <mergeCell ref="N14:O14"/>
    <mergeCell ref="N15:O15"/>
    <mergeCell ref="N7:O7"/>
    <mergeCell ref="M17:Z17"/>
    <mergeCell ref="W18:Z21"/>
    <mergeCell ref="V11:W11"/>
    <mergeCell ref="V12:W12"/>
    <mergeCell ref="M20:M21"/>
    <mergeCell ref="X7:Z7"/>
    <mergeCell ref="X8:Z8"/>
    <mergeCell ref="V3:W3"/>
    <mergeCell ref="V4:W4"/>
    <mergeCell ref="V5:W5"/>
    <mergeCell ref="V6:W6"/>
    <mergeCell ref="V7:W7"/>
    <mergeCell ref="T6:U6"/>
    <mergeCell ref="P5:Q6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R7:S7"/>
    <mergeCell ref="R8:S8"/>
    <mergeCell ref="R9:S9"/>
    <mergeCell ref="R10:S10"/>
    <mergeCell ref="T8:U8"/>
    <mergeCell ref="N3:O6"/>
    <mergeCell ref="T3:U3"/>
    <mergeCell ref="T10:U10"/>
    <mergeCell ref="T9:U9"/>
    <mergeCell ref="N8:O8"/>
    <mergeCell ref="T5:U5"/>
    <mergeCell ref="T7:U7"/>
    <mergeCell ref="P3:Q4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R11:S11"/>
    <mergeCell ref="R12:S12"/>
    <mergeCell ref="R13:S13"/>
    <mergeCell ref="R16:S16"/>
    <mergeCell ref="V15:W15"/>
    <mergeCell ref="V16:W16"/>
    <mergeCell ref="T22:V22"/>
    <mergeCell ref="Q18:S18"/>
    <mergeCell ref="V14:W14"/>
    <mergeCell ref="T16:U16"/>
    <mergeCell ref="P14:Q14"/>
    <mergeCell ref="P15:Q15"/>
    <mergeCell ref="P16:Q16"/>
    <mergeCell ref="T14:U14"/>
    <mergeCell ref="T15:U15"/>
    <mergeCell ref="R14:S14"/>
    <mergeCell ref="R15:S15"/>
    <mergeCell ref="P31:Q31"/>
    <mergeCell ref="R34:S34"/>
    <mergeCell ref="N18:P19"/>
    <mergeCell ref="W22:Z22"/>
    <mergeCell ref="T20:V21"/>
    <mergeCell ref="Q21:S21"/>
    <mergeCell ref="N22:P22"/>
    <mergeCell ref="T23:V23"/>
    <mergeCell ref="N20:P21"/>
    <mergeCell ref="W23:Z23"/>
    <mergeCell ref="Q19:S19"/>
    <mergeCell ref="Q24:S24"/>
    <mergeCell ref="N23:P23"/>
    <mergeCell ref="W24:Z24"/>
    <mergeCell ref="N25:P25"/>
    <mergeCell ref="Q23:S23"/>
    <mergeCell ref="T24:V24"/>
    <mergeCell ref="T26:V26"/>
    <mergeCell ref="N28:P28"/>
    <mergeCell ref="Q28:S28"/>
    <mergeCell ref="N27:P27"/>
    <mergeCell ref="Q27:S27"/>
    <mergeCell ref="T27:V27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T25:V25"/>
    <mergeCell ref="Q20:S20"/>
    <mergeCell ref="T28:V28"/>
    <mergeCell ref="Q26:S26"/>
    <mergeCell ref="Q25:S25"/>
    <mergeCell ref="Q22:S22"/>
    <mergeCell ref="V34:X34"/>
    <mergeCell ref="W25:Z25"/>
    <mergeCell ref="N24:P24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V13:W13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7:Z3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X41:Z42"/>
    <mergeCell ref="X43:Z44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D48:F48"/>
    <mergeCell ref="H50:J50"/>
    <mergeCell ref="K50:L50"/>
    <mergeCell ref="D49:F49"/>
    <mergeCell ref="A47:C47"/>
    <mergeCell ref="D47:F47"/>
    <mergeCell ref="A46:F46"/>
    <mergeCell ref="A44:C44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J14:K14"/>
    <mergeCell ref="J15:K15"/>
    <mergeCell ref="A12:L12"/>
    <mergeCell ref="A7:L7"/>
    <mergeCell ref="F13:G13"/>
    <mergeCell ref="I11:L11"/>
    <mergeCell ref="B14:C14"/>
    <mergeCell ref="D14:E14"/>
    <mergeCell ref="A8:L8"/>
    <mergeCell ref="F15:G15"/>
    <mergeCell ref="I13:I17"/>
    <mergeCell ref="A1:F1"/>
    <mergeCell ref="A2:F2"/>
    <mergeCell ref="A3:F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Z52"/>
  <sheetViews>
    <sheetView view="pageBreakPreview" topLeftCell="A10" zoomScale="75" zoomScaleNormal="50" zoomScaleSheetLayoutView="75" workbookViewId="0">
      <selection activeCell="L25" sqref="L25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206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220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230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12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2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4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84"/>
      <c r="L13" s="11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7" t="s">
        <v>57</v>
      </c>
      <c r="C14" s="87"/>
      <c r="D14" s="88" t="s">
        <v>222</v>
      </c>
      <c r="E14" s="89"/>
      <c r="F14" s="86" t="s">
        <v>57</v>
      </c>
      <c r="G14" s="87"/>
      <c r="H14" s="19" t="s">
        <v>222</v>
      </c>
      <c r="I14" s="100"/>
      <c r="J14" s="86" t="s">
        <v>61</v>
      </c>
      <c r="K14" s="87"/>
      <c r="L14" s="24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8" t="s">
        <v>58</v>
      </c>
      <c r="C15" s="98"/>
      <c r="D15" s="110">
        <v>2400</v>
      </c>
      <c r="E15" s="111"/>
      <c r="F15" s="97" t="s">
        <v>58</v>
      </c>
      <c r="G15" s="98"/>
      <c r="H15" s="20">
        <v>2400</v>
      </c>
      <c r="I15" s="100"/>
      <c r="J15" s="97" t="s">
        <v>62</v>
      </c>
      <c r="K15" s="98"/>
      <c r="L15" s="24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25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83" t="s">
        <v>64</v>
      </c>
      <c r="L16" s="24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97"/>
      <c r="L17" s="12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1.9648000000000001</v>
      </c>
      <c r="C18" s="31"/>
      <c r="D18" s="30"/>
      <c r="E18" s="29"/>
      <c r="F18" s="49">
        <v>0.20019999999999999</v>
      </c>
      <c r="G18" s="28"/>
      <c r="H18" s="30"/>
      <c r="I18" s="33"/>
      <c r="J18" s="29"/>
      <c r="K18" s="50">
        <v>6.4</v>
      </c>
      <c r="L18" s="48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1.9648000000000001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30">
        <f t="shared" ref="D19:D42" si="1">IF(C19="","",C19*$D$15)</f>
        <v>0</v>
      </c>
      <c r="E19" s="29"/>
      <c r="F19" s="49">
        <v>0.20019999999999999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30">
        <f t="shared" ref="H19:H42" si="3">IF(G19="","",G19*$H$15)</f>
        <v>0</v>
      </c>
      <c r="I19" s="33">
        <f t="shared" ref="I19:I42" si="4">IF(H19="","",IF(D19="","",IF(AND(H19=0,D19=0),0,H19/D19)))</f>
        <v>0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1.9648000000000001</v>
      </c>
      <c r="C20" s="31">
        <f t="shared" si="0"/>
        <v>0</v>
      </c>
      <c r="D20" s="30">
        <f t="shared" si="1"/>
        <v>0</v>
      </c>
      <c r="E20" s="29"/>
      <c r="F20" s="49">
        <v>0.20019999999999999</v>
      </c>
      <c r="G20" s="28">
        <f t="shared" si="2"/>
        <v>0</v>
      </c>
      <c r="H20" s="30">
        <f t="shared" si="3"/>
        <v>0</v>
      </c>
      <c r="I20" s="33">
        <f t="shared" si="4"/>
        <v>0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1.9648000000000001</v>
      </c>
      <c r="C21" s="31">
        <f t="shared" si="0"/>
        <v>0</v>
      </c>
      <c r="D21" s="30">
        <f t="shared" si="1"/>
        <v>0</v>
      </c>
      <c r="E21" s="29"/>
      <c r="F21" s="49">
        <v>0.20019999999999999</v>
      </c>
      <c r="G21" s="28">
        <f t="shared" si="2"/>
        <v>0</v>
      </c>
      <c r="H21" s="30">
        <f t="shared" si="3"/>
        <v>0</v>
      </c>
      <c r="I21" s="33">
        <f t="shared" si="4"/>
        <v>0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1.9648000000000001</v>
      </c>
      <c r="C22" s="31">
        <f t="shared" si="0"/>
        <v>0</v>
      </c>
      <c r="D22" s="30">
        <f t="shared" si="1"/>
        <v>0</v>
      </c>
      <c r="E22" s="29"/>
      <c r="F22" s="49">
        <v>0.20019999999999999</v>
      </c>
      <c r="G22" s="28">
        <f t="shared" si="2"/>
        <v>0</v>
      </c>
      <c r="H22" s="30">
        <f t="shared" si="3"/>
        <v>0</v>
      </c>
      <c r="I22" s="33">
        <f t="shared" si="4"/>
        <v>0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1.9648000000000001</v>
      </c>
      <c r="C23" s="31">
        <f t="shared" si="0"/>
        <v>0</v>
      </c>
      <c r="D23" s="30">
        <f t="shared" si="1"/>
        <v>0</v>
      </c>
      <c r="E23" s="29"/>
      <c r="F23" s="49">
        <v>0.20019999999999999</v>
      </c>
      <c r="G23" s="28">
        <f t="shared" si="2"/>
        <v>0</v>
      </c>
      <c r="H23" s="30">
        <f t="shared" si="3"/>
        <v>0</v>
      </c>
      <c r="I23" s="33">
        <f t="shared" si="4"/>
        <v>0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1.9648000000000001</v>
      </c>
      <c r="C24" s="31">
        <f t="shared" si="0"/>
        <v>0</v>
      </c>
      <c r="D24" s="30">
        <f t="shared" si="1"/>
        <v>0</v>
      </c>
      <c r="E24" s="29"/>
      <c r="F24" s="49">
        <v>0.20019999999999999</v>
      </c>
      <c r="G24" s="28">
        <f t="shared" si="2"/>
        <v>0</v>
      </c>
      <c r="H24" s="30">
        <f t="shared" si="3"/>
        <v>0</v>
      </c>
      <c r="I24" s="33">
        <f t="shared" si="4"/>
        <v>0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1.9648000000000001</v>
      </c>
      <c r="C25" s="31">
        <f t="shared" si="0"/>
        <v>0</v>
      </c>
      <c r="D25" s="30">
        <f t="shared" si="1"/>
        <v>0</v>
      </c>
      <c r="E25" s="29"/>
      <c r="F25" s="49">
        <v>0.20019999999999999</v>
      </c>
      <c r="G25" s="28">
        <f t="shared" si="2"/>
        <v>0</v>
      </c>
      <c r="H25" s="30">
        <f t="shared" si="3"/>
        <v>0</v>
      </c>
      <c r="I25" s="33">
        <f t="shared" si="4"/>
        <v>0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1.9648000000000001</v>
      </c>
      <c r="C26" s="31">
        <f t="shared" si="0"/>
        <v>0</v>
      </c>
      <c r="D26" s="30">
        <f t="shared" si="1"/>
        <v>0</v>
      </c>
      <c r="E26" s="29"/>
      <c r="F26" s="49">
        <v>0.20019999999999999</v>
      </c>
      <c r="G26" s="28">
        <f t="shared" si="2"/>
        <v>0</v>
      </c>
      <c r="H26" s="30">
        <f t="shared" si="3"/>
        <v>0</v>
      </c>
      <c r="I26" s="33">
        <f t="shared" si="4"/>
        <v>0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1.9648000000000001</v>
      </c>
      <c r="C27" s="31">
        <f t="shared" si="0"/>
        <v>0</v>
      </c>
      <c r="D27" s="30">
        <f t="shared" si="1"/>
        <v>0</v>
      </c>
      <c r="E27" s="29"/>
      <c r="F27" s="49">
        <v>0.20019999999999999</v>
      </c>
      <c r="G27" s="28">
        <f t="shared" si="2"/>
        <v>0</v>
      </c>
      <c r="H27" s="30">
        <f t="shared" si="3"/>
        <v>0</v>
      </c>
      <c r="I27" s="33">
        <f t="shared" si="4"/>
        <v>0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1.9648000000000001</v>
      </c>
      <c r="C28" s="31">
        <f t="shared" si="0"/>
        <v>0</v>
      </c>
      <c r="D28" s="30">
        <f t="shared" si="1"/>
        <v>0</v>
      </c>
      <c r="E28" s="29"/>
      <c r="F28" s="49">
        <v>0.20019999999999999</v>
      </c>
      <c r="G28" s="28">
        <f t="shared" si="2"/>
        <v>0</v>
      </c>
      <c r="H28" s="30">
        <f t="shared" si="3"/>
        <v>0</v>
      </c>
      <c r="I28" s="33">
        <f t="shared" si="4"/>
        <v>0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1.9648000000000001</v>
      </c>
      <c r="C29" s="31">
        <f t="shared" si="0"/>
        <v>0</v>
      </c>
      <c r="D29" s="30">
        <f t="shared" si="1"/>
        <v>0</v>
      </c>
      <c r="E29" s="29"/>
      <c r="F29" s="49">
        <v>0.20019999999999999</v>
      </c>
      <c r="G29" s="28">
        <f t="shared" si="2"/>
        <v>0</v>
      </c>
      <c r="H29" s="30">
        <f t="shared" si="3"/>
        <v>0</v>
      </c>
      <c r="I29" s="33">
        <f t="shared" si="4"/>
        <v>0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1.9648000000000001</v>
      </c>
      <c r="C30" s="31">
        <f t="shared" si="0"/>
        <v>0</v>
      </c>
      <c r="D30" s="30">
        <f t="shared" si="1"/>
        <v>0</v>
      </c>
      <c r="E30" s="29"/>
      <c r="F30" s="49">
        <v>0.20019999999999999</v>
      </c>
      <c r="G30" s="28">
        <f t="shared" si="2"/>
        <v>0</v>
      </c>
      <c r="H30" s="30">
        <f t="shared" si="3"/>
        <v>0</v>
      </c>
      <c r="I30" s="33">
        <f t="shared" si="4"/>
        <v>0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1.9648000000000001</v>
      </c>
      <c r="C31" s="31">
        <f t="shared" si="0"/>
        <v>0</v>
      </c>
      <c r="D31" s="30">
        <f t="shared" si="1"/>
        <v>0</v>
      </c>
      <c r="E31" s="29"/>
      <c r="F31" s="49">
        <v>0.20019999999999999</v>
      </c>
      <c r="G31" s="28">
        <f t="shared" si="2"/>
        <v>0</v>
      </c>
      <c r="H31" s="30">
        <f t="shared" si="3"/>
        <v>0</v>
      </c>
      <c r="I31" s="33">
        <f t="shared" si="4"/>
        <v>0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1.9648000000000001</v>
      </c>
      <c r="C32" s="31">
        <f t="shared" si="0"/>
        <v>0</v>
      </c>
      <c r="D32" s="30">
        <f t="shared" si="1"/>
        <v>0</v>
      </c>
      <c r="E32" s="29"/>
      <c r="F32" s="49">
        <v>0.20019999999999999</v>
      </c>
      <c r="G32" s="28">
        <f t="shared" si="2"/>
        <v>0</v>
      </c>
      <c r="H32" s="30">
        <f t="shared" si="3"/>
        <v>0</v>
      </c>
      <c r="I32" s="33">
        <f t="shared" si="4"/>
        <v>0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1.9648000000000001</v>
      </c>
      <c r="C33" s="31">
        <f t="shared" si="0"/>
        <v>0</v>
      </c>
      <c r="D33" s="30">
        <f t="shared" si="1"/>
        <v>0</v>
      </c>
      <c r="E33" s="29"/>
      <c r="F33" s="49">
        <v>0.20019999999999999</v>
      </c>
      <c r="G33" s="28">
        <f t="shared" si="2"/>
        <v>0</v>
      </c>
      <c r="H33" s="30">
        <f t="shared" si="3"/>
        <v>0</v>
      </c>
      <c r="I33" s="33">
        <f t="shared" si="4"/>
        <v>0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1.9648000000000001</v>
      </c>
      <c r="C34" s="31">
        <f t="shared" si="0"/>
        <v>0</v>
      </c>
      <c r="D34" s="30">
        <f t="shared" si="1"/>
        <v>0</v>
      </c>
      <c r="E34" s="29"/>
      <c r="F34" s="49">
        <v>0.20019999999999999</v>
      </c>
      <c r="G34" s="28">
        <f t="shared" si="2"/>
        <v>0</v>
      </c>
      <c r="H34" s="30">
        <f t="shared" si="3"/>
        <v>0</v>
      </c>
      <c r="I34" s="33">
        <f t="shared" si="4"/>
        <v>0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1.9648000000000001</v>
      </c>
      <c r="C35" s="31">
        <f t="shared" si="0"/>
        <v>0</v>
      </c>
      <c r="D35" s="30">
        <f t="shared" si="1"/>
        <v>0</v>
      </c>
      <c r="E35" s="29"/>
      <c r="F35" s="49">
        <v>0.20019999999999999</v>
      </c>
      <c r="G35" s="28">
        <f t="shared" si="2"/>
        <v>0</v>
      </c>
      <c r="H35" s="30">
        <f t="shared" si="3"/>
        <v>0</v>
      </c>
      <c r="I35" s="33">
        <f t="shared" si="4"/>
        <v>0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1.9648000000000001</v>
      </c>
      <c r="C36" s="31">
        <f t="shared" si="0"/>
        <v>0</v>
      </c>
      <c r="D36" s="30">
        <f t="shared" si="1"/>
        <v>0</v>
      </c>
      <c r="E36" s="29"/>
      <c r="F36" s="49">
        <v>0.20019999999999999</v>
      </c>
      <c r="G36" s="28">
        <f t="shared" si="2"/>
        <v>0</v>
      </c>
      <c r="H36" s="30">
        <f t="shared" si="3"/>
        <v>0</v>
      </c>
      <c r="I36" s="33">
        <f t="shared" si="4"/>
        <v>0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1.9648000000000001</v>
      </c>
      <c r="C37" s="31">
        <f t="shared" si="0"/>
        <v>0</v>
      </c>
      <c r="D37" s="30">
        <f t="shared" si="1"/>
        <v>0</v>
      </c>
      <c r="E37" s="29"/>
      <c r="F37" s="49">
        <v>0.20019999999999999</v>
      </c>
      <c r="G37" s="28">
        <f t="shared" si="2"/>
        <v>0</v>
      </c>
      <c r="H37" s="30">
        <f t="shared" si="3"/>
        <v>0</v>
      </c>
      <c r="I37" s="33">
        <f t="shared" si="4"/>
        <v>0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1.9648000000000001</v>
      </c>
      <c r="C38" s="31">
        <f t="shared" si="0"/>
        <v>0</v>
      </c>
      <c r="D38" s="30">
        <f t="shared" si="1"/>
        <v>0</v>
      </c>
      <c r="E38" s="29"/>
      <c r="F38" s="49">
        <v>0.20019999999999999</v>
      </c>
      <c r="G38" s="28">
        <f t="shared" si="2"/>
        <v>0</v>
      </c>
      <c r="H38" s="30">
        <f t="shared" si="3"/>
        <v>0</v>
      </c>
      <c r="I38" s="33">
        <f t="shared" si="4"/>
        <v>0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1.9648000000000001</v>
      </c>
      <c r="C39" s="31">
        <f t="shared" si="0"/>
        <v>0</v>
      </c>
      <c r="D39" s="30">
        <f t="shared" si="1"/>
        <v>0</v>
      </c>
      <c r="E39" s="29"/>
      <c r="F39" s="49">
        <v>0.20019999999999999</v>
      </c>
      <c r="G39" s="28">
        <f t="shared" si="2"/>
        <v>0</v>
      </c>
      <c r="H39" s="30">
        <f t="shared" si="3"/>
        <v>0</v>
      </c>
      <c r="I39" s="33">
        <f t="shared" si="4"/>
        <v>0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1.9648000000000001</v>
      </c>
      <c r="C40" s="31">
        <f t="shared" si="0"/>
        <v>0</v>
      </c>
      <c r="D40" s="30">
        <f t="shared" si="1"/>
        <v>0</v>
      </c>
      <c r="E40" s="29"/>
      <c r="F40" s="49">
        <v>0.20019999999999999</v>
      </c>
      <c r="G40" s="28">
        <f t="shared" si="2"/>
        <v>0</v>
      </c>
      <c r="H40" s="30">
        <f t="shared" si="3"/>
        <v>0</v>
      </c>
      <c r="I40" s="33">
        <f t="shared" si="4"/>
        <v>0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1.9648000000000001</v>
      </c>
      <c r="C41" s="31">
        <f t="shared" si="0"/>
        <v>0</v>
      </c>
      <c r="D41" s="30">
        <f t="shared" si="1"/>
        <v>0</v>
      </c>
      <c r="E41" s="29"/>
      <c r="F41" s="49">
        <v>0.20019999999999999</v>
      </c>
      <c r="G41" s="28">
        <f t="shared" si="2"/>
        <v>0</v>
      </c>
      <c r="H41" s="30">
        <f t="shared" si="3"/>
        <v>0</v>
      </c>
      <c r="I41" s="33">
        <f t="shared" si="4"/>
        <v>0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1.9648000000000001</v>
      </c>
      <c r="C42" s="31">
        <f t="shared" si="0"/>
        <v>0</v>
      </c>
      <c r="D42" s="30">
        <f t="shared" si="1"/>
        <v>0</v>
      </c>
      <c r="E42" s="29"/>
      <c r="F42" s="49">
        <v>0.20019999999999999</v>
      </c>
      <c r="G42" s="28">
        <f t="shared" si="2"/>
        <v>0</v>
      </c>
      <c r="H42" s="30">
        <f t="shared" si="3"/>
        <v>0</v>
      </c>
      <c r="I42" s="33">
        <f t="shared" si="4"/>
        <v>0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29">
        <f>SUM(D18:D42)</f>
        <v>0</v>
      </c>
      <c r="E43" s="29"/>
      <c r="F43" s="36"/>
      <c r="G43" s="29"/>
      <c r="H43" s="29">
        <f>SUM(H18:H42)</f>
        <v>0</v>
      </c>
      <c r="I43" s="33">
        <f>IF(AND(H43=0,D43=0),0,H43/D43)</f>
        <v>0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S50:T50"/>
    <mergeCell ref="N39:O39"/>
    <mergeCell ref="P39:Q39"/>
    <mergeCell ref="N41:O42"/>
    <mergeCell ref="P41:R42"/>
    <mergeCell ref="M40:Z40"/>
    <mergeCell ref="M41:M42"/>
    <mergeCell ref="X47:Z47"/>
    <mergeCell ref="M43:M44"/>
    <mergeCell ref="N47:O47"/>
    <mergeCell ref="T45:W45"/>
    <mergeCell ref="T46:W46"/>
    <mergeCell ref="T47:W47"/>
    <mergeCell ref="N43:O44"/>
    <mergeCell ref="P43:R44"/>
    <mergeCell ref="Q49:V49"/>
    <mergeCell ref="N49:P49"/>
    <mergeCell ref="P45:R45"/>
    <mergeCell ref="P46:R46"/>
    <mergeCell ref="P47:R47"/>
    <mergeCell ref="N45:O45"/>
    <mergeCell ref="N46:O46"/>
    <mergeCell ref="X43:Z44"/>
    <mergeCell ref="R39:S39"/>
    <mergeCell ref="T39:U39"/>
    <mergeCell ref="V39:X39"/>
    <mergeCell ref="Y39:Z39"/>
    <mergeCell ref="S41:S44"/>
    <mergeCell ref="T41:W44"/>
    <mergeCell ref="X45:Z45"/>
    <mergeCell ref="X46:Z46"/>
    <mergeCell ref="N38:O38"/>
    <mergeCell ref="P38:Q38"/>
    <mergeCell ref="R38:S38"/>
    <mergeCell ref="T38:U38"/>
    <mergeCell ref="V37:X37"/>
    <mergeCell ref="Y37:Z37"/>
    <mergeCell ref="V38:X38"/>
    <mergeCell ref="Y38:Z38"/>
    <mergeCell ref="X41:Z42"/>
    <mergeCell ref="N36:O36"/>
    <mergeCell ref="P36:Q36"/>
    <mergeCell ref="R36:S36"/>
    <mergeCell ref="T36:U36"/>
    <mergeCell ref="V36:X36"/>
    <mergeCell ref="Y36:Z36"/>
    <mergeCell ref="N37:O37"/>
    <mergeCell ref="P37:Q37"/>
    <mergeCell ref="R37:S37"/>
    <mergeCell ref="T37:U37"/>
    <mergeCell ref="R34:S34"/>
    <mergeCell ref="T34:U34"/>
    <mergeCell ref="V34:X34"/>
    <mergeCell ref="N35:O35"/>
    <mergeCell ref="P35:Q35"/>
    <mergeCell ref="R35:S35"/>
    <mergeCell ref="T35:U35"/>
    <mergeCell ref="V35:X35"/>
    <mergeCell ref="Y35:Z35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Q18:S18"/>
    <mergeCell ref="T24:V24"/>
    <mergeCell ref="Q25:S25"/>
    <mergeCell ref="T25:V25"/>
    <mergeCell ref="Q24:S24"/>
    <mergeCell ref="W22:Z22"/>
    <mergeCell ref="T20:V21"/>
    <mergeCell ref="Q21:S21"/>
    <mergeCell ref="N22:P22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N20:P21"/>
    <mergeCell ref="W23:Z23"/>
    <mergeCell ref="W24:Z24"/>
    <mergeCell ref="N23:P23"/>
    <mergeCell ref="N25:P25"/>
    <mergeCell ref="W25:Z25"/>
    <mergeCell ref="N24:P24"/>
    <mergeCell ref="W26:Z26"/>
    <mergeCell ref="N27:P27"/>
    <mergeCell ref="Q27:S27"/>
    <mergeCell ref="T27:V27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3:O6"/>
    <mergeCell ref="T3:U3"/>
    <mergeCell ref="T4:U4"/>
    <mergeCell ref="T5:U5"/>
    <mergeCell ref="T7:U7"/>
    <mergeCell ref="P11:Q11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N12:O12"/>
    <mergeCell ref="N13:O13"/>
    <mergeCell ref="T11:U11"/>
    <mergeCell ref="T12:U12"/>
    <mergeCell ref="T13:U13"/>
    <mergeCell ref="R14:S14"/>
    <mergeCell ref="R15:S15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P5:Q6"/>
    <mergeCell ref="V33:X33"/>
    <mergeCell ref="R33:S33"/>
    <mergeCell ref="T31:U31"/>
    <mergeCell ref="T32:U32"/>
    <mergeCell ref="M18:M19"/>
    <mergeCell ref="M20:M21"/>
    <mergeCell ref="M31:M32"/>
    <mergeCell ref="N10:O10"/>
    <mergeCell ref="N11:O11"/>
    <mergeCell ref="N16:O16"/>
    <mergeCell ref="V11:W11"/>
    <mergeCell ref="V12:W12"/>
    <mergeCell ref="V13:W13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H50:J50"/>
    <mergeCell ref="K50:L50"/>
    <mergeCell ref="D49:F49"/>
    <mergeCell ref="A48:C48"/>
    <mergeCell ref="A49:C49"/>
    <mergeCell ref="A50:C50"/>
    <mergeCell ref="D50:F50"/>
    <mergeCell ref="D48:F48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J16:J17"/>
    <mergeCell ref="K16:K17"/>
    <mergeCell ref="A47:C47"/>
    <mergeCell ref="A1:F1"/>
    <mergeCell ref="A2:F2"/>
    <mergeCell ref="A3:F3"/>
    <mergeCell ref="A4:F4"/>
    <mergeCell ref="A5:F5"/>
    <mergeCell ref="A6:F6"/>
    <mergeCell ref="D47:F47"/>
    <mergeCell ref="F14:G14"/>
    <mergeCell ref="F15:G15"/>
    <mergeCell ref="I13:I17"/>
    <mergeCell ref="J13:K13"/>
    <mergeCell ref="J14:K14"/>
    <mergeCell ref="J15:K15"/>
    <mergeCell ref="I1:L2"/>
    <mergeCell ref="G5:H6"/>
    <mergeCell ref="I5:L6"/>
    <mergeCell ref="A51:C51"/>
    <mergeCell ref="A52:C52"/>
    <mergeCell ref="D52:F52"/>
    <mergeCell ref="D51:F51"/>
    <mergeCell ref="A44:C44"/>
    <mergeCell ref="G1:H2"/>
    <mergeCell ref="A9:L9"/>
    <mergeCell ref="G46:L46"/>
    <mergeCell ref="G3:H4"/>
    <mergeCell ref="I3:L4"/>
    <mergeCell ref="A13:A17"/>
    <mergeCell ref="E16:E17"/>
    <mergeCell ref="B15:C15"/>
    <mergeCell ref="D15:E15"/>
    <mergeCell ref="B13:C13"/>
    <mergeCell ref="D13:E13"/>
    <mergeCell ref="A11:D11"/>
    <mergeCell ref="E11:H11"/>
    <mergeCell ref="A10:D10"/>
    <mergeCell ref="E10:G10"/>
    <mergeCell ref="A43:C43"/>
    <mergeCell ref="A46:F46"/>
    <mergeCell ref="A12:L12"/>
    <mergeCell ref="H10:L1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Z52"/>
  <sheetViews>
    <sheetView view="pageBreakPreview" topLeftCell="A7" zoomScale="75" zoomScaleNormal="50" zoomScaleSheetLayoutView="75" workbookViewId="0">
      <selection activeCell="L21" sqref="L2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5703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206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245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30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230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12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2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4" t="s">
        <v>56</v>
      </c>
      <c r="C13" s="84"/>
      <c r="D13" s="112" t="s">
        <v>261</v>
      </c>
      <c r="E13" s="113"/>
      <c r="F13" s="83" t="s">
        <v>59</v>
      </c>
      <c r="G13" s="84"/>
      <c r="H13" s="18" t="s">
        <v>261</v>
      </c>
      <c r="I13" s="99" t="s">
        <v>5</v>
      </c>
      <c r="J13" s="83" t="s">
        <v>60</v>
      </c>
      <c r="K13" s="84"/>
      <c r="L13" s="11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7" t="s">
        <v>57</v>
      </c>
      <c r="C14" s="87"/>
      <c r="D14" s="88" t="s">
        <v>275</v>
      </c>
      <c r="E14" s="89"/>
      <c r="F14" s="86" t="s">
        <v>57</v>
      </c>
      <c r="G14" s="87"/>
      <c r="H14" s="19" t="s">
        <v>275</v>
      </c>
      <c r="I14" s="100"/>
      <c r="J14" s="86" t="s">
        <v>61</v>
      </c>
      <c r="K14" s="87"/>
      <c r="L14" s="24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8" t="s">
        <v>58</v>
      </c>
      <c r="C15" s="98"/>
      <c r="D15" s="110">
        <v>7200</v>
      </c>
      <c r="E15" s="111"/>
      <c r="F15" s="97" t="s">
        <v>58</v>
      </c>
      <c r="G15" s="98"/>
      <c r="H15" s="20">
        <v>7200</v>
      </c>
      <c r="I15" s="100"/>
      <c r="J15" s="97" t="s">
        <v>62</v>
      </c>
      <c r="K15" s="98"/>
      <c r="L15" s="24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25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83" t="s">
        <v>64</v>
      </c>
      <c r="L16" s="24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97"/>
      <c r="L17" s="12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2010.1594</v>
      </c>
      <c r="C18" s="31"/>
      <c r="D18" s="30"/>
      <c r="E18" s="29"/>
      <c r="F18" s="49">
        <v>1232.5605</v>
      </c>
      <c r="G18" s="28"/>
      <c r="H18" s="30"/>
      <c r="I18" s="33"/>
      <c r="J18" s="29"/>
      <c r="K18" s="50">
        <v>6.3</v>
      </c>
      <c r="L18" s="48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2010.2224000000001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6.3000000000101863E-2</v>
      </c>
      <c r="D19" s="30">
        <f t="shared" ref="D19:D42" si="1">IF(C19="","",C19*$D$15)</f>
        <v>453.60000000073342</v>
      </c>
      <c r="E19" s="29"/>
      <c r="F19" s="49">
        <v>1232.6037000000001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4.3200000000069849E-2</v>
      </c>
      <c r="H19" s="30">
        <f t="shared" ref="H19:H42" si="3">IF(G19="","",G19*$H$15)</f>
        <v>311.04000000050291</v>
      </c>
      <c r="I19" s="33">
        <f t="shared" ref="I19:I42" si="4">IF(H19="","",IF(D19="","",IF(AND(H19=0,D19=0),0,H19/D19)))</f>
        <v>0.68571428571428572</v>
      </c>
      <c r="J19" s="29"/>
      <c r="K19" s="50">
        <v>6.3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2010.2851000000001</v>
      </c>
      <c r="C20" s="31">
        <f t="shared" si="0"/>
        <v>6.2699999999949796E-2</v>
      </c>
      <c r="D20" s="30">
        <f t="shared" si="1"/>
        <v>451.43999999963853</v>
      </c>
      <c r="E20" s="29"/>
      <c r="F20" s="49">
        <v>1232.6467</v>
      </c>
      <c r="G20" s="28">
        <f t="shared" si="2"/>
        <v>4.299999999989268E-2</v>
      </c>
      <c r="H20" s="30">
        <f t="shared" si="3"/>
        <v>309.59999999922729</v>
      </c>
      <c r="I20" s="33">
        <f t="shared" si="4"/>
        <v>0.68580542264636535</v>
      </c>
      <c r="J20" s="29"/>
      <c r="K20" s="50">
        <v>6.3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2010.3481999999999</v>
      </c>
      <c r="C21" s="31">
        <f t="shared" si="0"/>
        <v>6.3099999999849388E-2</v>
      </c>
      <c r="D21" s="30">
        <f t="shared" si="1"/>
        <v>454.31999999891559</v>
      </c>
      <c r="E21" s="29"/>
      <c r="F21" s="49">
        <v>1232.69</v>
      </c>
      <c r="G21" s="28">
        <f t="shared" si="2"/>
        <v>4.3300000000044747E-2</v>
      </c>
      <c r="H21" s="30">
        <f t="shared" si="3"/>
        <v>311.76000000032218</v>
      </c>
      <c r="I21" s="33">
        <f t="shared" si="4"/>
        <v>0.68621236133356733</v>
      </c>
      <c r="J21" s="29"/>
      <c r="K21" s="50">
        <v>6.3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2010.4115999999999</v>
      </c>
      <c r="C22" s="31">
        <f t="shared" si="0"/>
        <v>6.3400000000001455E-2</v>
      </c>
      <c r="D22" s="30">
        <f t="shared" si="1"/>
        <v>456.48000000001048</v>
      </c>
      <c r="E22" s="29"/>
      <c r="F22" s="49">
        <v>1232.7335</v>
      </c>
      <c r="G22" s="28">
        <f t="shared" si="2"/>
        <v>4.3499999999994543E-2</v>
      </c>
      <c r="H22" s="30">
        <f t="shared" si="3"/>
        <v>313.19999999996071</v>
      </c>
      <c r="I22" s="33">
        <f t="shared" si="4"/>
        <v>0.68611987381693285</v>
      </c>
      <c r="J22" s="29"/>
      <c r="K22" s="50">
        <v>6.3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2010.4749999999999</v>
      </c>
      <c r="C23" s="31">
        <f t="shared" si="0"/>
        <v>6.3400000000001455E-2</v>
      </c>
      <c r="D23" s="30">
        <f t="shared" si="1"/>
        <v>456.48000000001048</v>
      </c>
      <c r="E23" s="29"/>
      <c r="F23" s="49">
        <v>1232.7773</v>
      </c>
      <c r="G23" s="28">
        <f t="shared" si="2"/>
        <v>4.3799999999919237E-2</v>
      </c>
      <c r="H23" s="30">
        <f t="shared" si="3"/>
        <v>315.35999999941851</v>
      </c>
      <c r="I23" s="33">
        <f t="shared" si="4"/>
        <v>0.69085173501448316</v>
      </c>
      <c r="J23" s="29"/>
      <c r="K23" s="50">
        <v>6.3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2010.538</v>
      </c>
      <c r="C24" s="31">
        <f t="shared" si="0"/>
        <v>6.3000000000101863E-2</v>
      </c>
      <c r="D24" s="30">
        <f t="shared" si="1"/>
        <v>453.60000000073342</v>
      </c>
      <c r="E24" s="29"/>
      <c r="F24" s="49">
        <v>1232.8210000000001</v>
      </c>
      <c r="G24" s="28">
        <f t="shared" si="2"/>
        <v>4.3700000000171713E-2</v>
      </c>
      <c r="H24" s="30">
        <f t="shared" si="3"/>
        <v>314.64000000123633</v>
      </c>
      <c r="I24" s="33">
        <f t="shared" si="4"/>
        <v>0.69365079365239768</v>
      </c>
      <c r="J24" s="29"/>
      <c r="K24" s="50">
        <v>6.3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2010.6008999999999</v>
      </c>
      <c r="C25" s="31">
        <f t="shared" si="0"/>
        <v>6.2899999999899592E-2</v>
      </c>
      <c r="D25" s="30">
        <f t="shared" si="1"/>
        <v>452.87999999927706</v>
      </c>
      <c r="E25" s="29"/>
      <c r="F25" s="49">
        <v>1232.8644000000002</v>
      </c>
      <c r="G25" s="28">
        <f t="shared" si="2"/>
        <v>4.3400000000019645E-2</v>
      </c>
      <c r="H25" s="30">
        <f t="shared" si="3"/>
        <v>312.48000000014144</v>
      </c>
      <c r="I25" s="33">
        <f t="shared" si="4"/>
        <v>0.6899841017502214</v>
      </c>
      <c r="J25" s="29"/>
      <c r="K25" s="50">
        <v>6.3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2010.6638</v>
      </c>
      <c r="C26" s="31">
        <f t="shared" si="0"/>
        <v>6.2900000000126965E-2</v>
      </c>
      <c r="D26" s="30">
        <f t="shared" si="1"/>
        <v>452.88000000091415</v>
      </c>
      <c r="E26" s="29"/>
      <c r="F26" s="49">
        <v>1232.9071000000001</v>
      </c>
      <c r="G26" s="28">
        <f t="shared" si="2"/>
        <v>4.2699999999967986E-2</v>
      </c>
      <c r="H26" s="30">
        <f t="shared" si="3"/>
        <v>307.4399999997695</v>
      </c>
      <c r="I26" s="33">
        <f t="shared" si="4"/>
        <v>0.67885532591227016</v>
      </c>
      <c r="J26" s="29"/>
      <c r="K26" s="50">
        <v>6.3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2010.7251000000001</v>
      </c>
      <c r="C27" s="31">
        <f t="shared" si="0"/>
        <v>6.1300000000073851E-2</v>
      </c>
      <c r="D27" s="30">
        <f t="shared" si="1"/>
        <v>441.36000000053173</v>
      </c>
      <c r="E27" s="29"/>
      <c r="F27" s="49">
        <v>1232.9488000000001</v>
      </c>
      <c r="G27" s="28">
        <f t="shared" si="2"/>
        <v>4.1699999999991633E-2</v>
      </c>
      <c r="H27" s="30">
        <f t="shared" si="3"/>
        <v>300.23999999993976</v>
      </c>
      <c r="I27" s="33">
        <f t="shared" si="4"/>
        <v>0.68026101141829354</v>
      </c>
      <c r="J27" s="29"/>
      <c r="K27" s="50">
        <v>6.3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2010.7864</v>
      </c>
      <c r="C28" s="31">
        <f t="shared" si="0"/>
        <v>6.1299999999846477E-2</v>
      </c>
      <c r="D28" s="30">
        <f t="shared" si="1"/>
        <v>441.35999999889464</v>
      </c>
      <c r="E28" s="29"/>
      <c r="F28" s="49">
        <v>1232.9898000000001</v>
      </c>
      <c r="G28" s="28">
        <f t="shared" si="2"/>
        <v>4.0999999999939973E-2</v>
      </c>
      <c r="H28" s="30">
        <f t="shared" si="3"/>
        <v>295.19999999956781</v>
      </c>
      <c r="I28" s="33">
        <f t="shared" si="4"/>
        <v>0.66884176182777577</v>
      </c>
      <c r="J28" s="29"/>
      <c r="K28" s="50">
        <v>6.3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2010.8488</v>
      </c>
      <c r="C29" s="31">
        <f t="shared" si="0"/>
        <v>6.2400000000025102E-2</v>
      </c>
      <c r="D29" s="30">
        <f t="shared" si="1"/>
        <v>449.28000000018073</v>
      </c>
      <c r="E29" s="29"/>
      <c r="F29" s="49">
        <v>1233.0312000000001</v>
      </c>
      <c r="G29" s="28">
        <f t="shared" si="2"/>
        <v>4.1400000000066939E-2</v>
      </c>
      <c r="H29" s="30">
        <f t="shared" si="3"/>
        <v>298.08000000048196</v>
      </c>
      <c r="I29" s="33">
        <f t="shared" si="4"/>
        <v>0.66346153846234435</v>
      </c>
      <c r="J29" s="29"/>
      <c r="K29" s="50">
        <v>6.3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2010.9105</v>
      </c>
      <c r="C30" s="31">
        <f t="shared" si="0"/>
        <v>6.1699999999973443E-2</v>
      </c>
      <c r="D30" s="30">
        <f t="shared" si="1"/>
        <v>444.23999999980879</v>
      </c>
      <c r="E30" s="29"/>
      <c r="F30" s="49">
        <v>1233.0717</v>
      </c>
      <c r="G30" s="28">
        <f t="shared" si="2"/>
        <v>4.049999999983811E-2</v>
      </c>
      <c r="H30" s="30">
        <f t="shared" si="3"/>
        <v>291.59999999883439</v>
      </c>
      <c r="I30" s="33">
        <f t="shared" si="4"/>
        <v>0.6564019448923103</v>
      </c>
      <c r="J30" s="29"/>
      <c r="K30" s="50">
        <v>6.3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2010.9721</v>
      </c>
      <c r="C31" s="31">
        <f t="shared" si="0"/>
        <v>6.1599999999998545E-2</v>
      </c>
      <c r="D31" s="30">
        <f t="shared" si="1"/>
        <v>443.51999999998952</v>
      </c>
      <c r="E31" s="29"/>
      <c r="F31" s="49">
        <v>1233.1121000000001</v>
      </c>
      <c r="G31" s="28">
        <f t="shared" si="2"/>
        <v>4.0400000000090586E-2</v>
      </c>
      <c r="H31" s="30">
        <f t="shared" si="3"/>
        <v>290.88000000065222</v>
      </c>
      <c r="I31" s="33">
        <f t="shared" si="4"/>
        <v>0.65584415584564193</v>
      </c>
      <c r="J31" s="29"/>
      <c r="K31" s="50">
        <v>6.3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2011.0331000000001</v>
      </c>
      <c r="C32" s="31">
        <f t="shared" si="0"/>
        <v>6.1000000000149157E-2</v>
      </c>
      <c r="D32" s="30">
        <f t="shared" si="1"/>
        <v>439.20000000107393</v>
      </c>
      <c r="E32" s="29"/>
      <c r="F32" s="49">
        <v>1233.152</v>
      </c>
      <c r="G32" s="28">
        <f t="shared" si="2"/>
        <v>3.9899999999988722E-2</v>
      </c>
      <c r="H32" s="30">
        <f t="shared" si="3"/>
        <v>287.2799999999188</v>
      </c>
      <c r="I32" s="33">
        <f t="shared" si="4"/>
        <v>0.65409836065395344</v>
      </c>
      <c r="J32" s="29"/>
      <c r="K32" s="50">
        <v>6.3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2011.0939000000001</v>
      </c>
      <c r="C33" s="31">
        <f t="shared" si="0"/>
        <v>6.0799999999971988E-2</v>
      </c>
      <c r="D33" s="30">
        <f t="shared" si="1"/>
        <v>437.75999999979831</v>
      </c>
      <c r="E33" s="29"/>
      <c r="F33" s="49">
        <v>1233.1918000000001</v>
      </c>
      <c r="G33" s="28">
        <f t="shared" si="2"/>
        <v>3.9800000000013824E-2</v>
      </c>
      <c r="H33" s="30">
        <f t="shared" si="3"/>
        <v>286.56000000009954</v>
      </c>
      <c r="I33" s="33">
        <f t="shared" si="4"/>
        <v>0.65460526315842371</v>
      </c>
      <c r="J33" s="29"/>
      <c r="K33" s="50">
        <v>6.3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2011.1546000000001</v>
      </c>
      <c r="C34" s="31">
        <f t="shared" si="0"/>
        <v>6.069999999999709E-2</v>
      </c>
      <c r="D34" s="30">
        <f t="shared" si="1"/>
        <v>437.03999999997905</v>
      </c>
      <c r="E34" s="29"/>
      <c r="F34" s="49">
        <v>1233.2317</v>
      </c>
      <c r="G34" s="28">
        <f t="shared" si="2"/>
        <v>3.9899999999988722E-2</v>
      </c>
      <c r="H34" s="30">
        <f t="shared" si="3"/>
        <v>287.2799999999188</v>
      </c>
      <c r="I34" s="33">
        <f t="shared" si="4"/>
        <v>0.65733113673790178</v>
      </c>
      <c r="J34" s="29"/>
      <c r="K34" s="50">
        <v>6.3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2011.2165</v>
      </c>
      <c r="C35" s="31">
        <f t="shared" si="0"/>
        <v>6.1899999999923239E-2</v>
      </c>
      <c r="D35" s="30">
        <f t="shared" si="1"/>
        <v>445.67999999944732</v>
      </c>
      <c r="E35" s="29"/>
      <c r="F35" s="49">
        <v>1233.2724000000001</v>
      </c>
      <c r="G35" s="28">
        <f t="shared" si="2"/>
        <v>4.070000000001528E-2</v>
      </c>
      <c r="H35" s="30">
        <f t="shared" si="3"/>
        <v>293.04000000011001</v>
      </c>
      <c r="I35" s="33">
        <f t="shared" si="4"/>
        <v>0.6575121163177019</v>
      </c>
      <c r="J35" s="29"/>
      <c r="K35" s="50">
        <v>6.3</v>
      </c>
      <c r="L35" s="35"/>
      <c r="M35" s="10"/>
      <c r="N35" s="54" t="s">
        <v>168</v>
      </c>
      <c r="O35" s="54"/>
      <c r="P35" s="70">
        <v>6</v>
      </c>
      <c r="Q35" s="70"/>
      <c r="R35" s="54">
        <v>250</v>
      </c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2011.2773999999999</v>
      </c>
      <c r="C36" s="31">
        <f t="shared" si="0"/>
        <v>6.0899999999946886E-2</v>
      </c>
      <c r="D36" s="30">
        <f t="shared" si="1"/>
        <v>438.47999999961758</v>
      </c>
      <c r="E36" s="29"/>
      <c r="F36" s="49">
        <v>1233.3128000000002</v>
      </c>
      <c r="G36" s="28">
        <f t="shared" si="2"/>
        <v>4.0400000000090586E-2</v>
      </c>
      <c r="H36" s="30">
        <f t="shared" si="3"/>
        <v>290.88000000065222</v>
      </c>
      <c r="I36" s="33">
        <f t="shared" si="4"/>
        <v>0.66338259441914316</v>
      </c>
      <c r="J36" s="29"/>
      <c r="K36" s="50">
        <v>6.3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2011.3386</v>
      </c>
      <c r="C37" s="31">
        <f t="shared" si="0"/>
        <v>6.1200000000098953E-2</v>
      </c>
      <c r="D37" s="30">
        <f t="shared" si="1"/>
        <v>440.64000000071246</v>
      </c>
      <c r="E37" s="29"/>
      <c r="F37" s="49">
        <v>1233.3538000000001</v>
      </c>
      <c r="G37" s="28">
        <f t="shared" si="2"/>
        <v>4.0999999999939973E-2</v>
      </c>
      <c r="H37" s="30">
        <f t="shared" si="3"/>
        <v>295.19999999956781</v>
      </c>
      <c r="I37" s="33">
        <f t="shared" si="4"/>
        <v>0.66993464052081175</v>
      </c>
      <c r="J37" s="29"/>
      <c r="K37" s="50">
        <v>6.3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2011.3994</v>
      </c>
      <c r="C38" s="31">
        <f t="shared" si="0"/>
        <v>6.0799999999971988E-2</v>
      </c>
      <c r="D38" s="30">
        <f t="shared" si="1"/>
        <v>437.75999999979831</v>
      </c>
      <c r="E38" s="29"/>
      <c r="F38" s="49">
        <v>1233.3966</v>
      </c>
      <c r="G38" s="28">
        <f t="shared" si="2"/>
        <v>4.2799999999942884E-2</v>
      </c>
      <c r="H38" s="30">
        <f t="shared" si="3"/>
        <v>308.15999999958876</v>
      </c>
      <c r="I38" s="33">
        <f t="shared" si="4"/>
        <v>0.70394736842043759</v>
      </c>
      <c r="J38" s="29"/>
      <c r="K38" s="50">
        <v>6.3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2011.4601</v>
      </c>
      <c r="C39" s="31">
        <f t="shared" si="0"/>
        <v>6.069999999999709E-2</v>
      </c>
      <c r="D39" s="30">
        <f t="shared" si="1"/>
        <v>437.03999999997905</v>
      </c>
      <c r="E39" s="29"/>
      <c r="F39" s="49">
        <v>1233.4395</v>
      </c>
      <c r="G39" s="28">
        <f t="shared" si="2"/>
        <v>4.2899999999917782E-2</v>
      </c>
      <c r="H39" s="30">
        <f t="shared" si="3"/>
        <v>308.87999999940803</v>
      </c>
      <c r="I39" s="33">
        <f t="shared" si="4"/>
        <v>0.70675453047643888</v>
      </c>
      <c r="J39" s="29"/>
      <c r="K39" s="50">
        <v>6.3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2011.5207</v>
      </c>
      <c r="C40" s="31">
        <f t="shared" si="0"/>
        <v>6.0600000000022192E-2</v>
      </c>
      <c r="D40" s="30">
        <f t="shared" si="1"/>
        <v>436.32000000015978</v>
      </c>
      <c r="E40" s="29"/>
      <c r="F40" s="49">
        <v>1233.4822000000001</v>
      </c>
      <c r="G40" s="28">
        <f t="shared" si="2"/>
        <v>4.2700000000195359E-2</v>
      </c>
      <c r="H40" s="30">
        <f t="shared" si="3"/>
        <v>307.44000000140659</v>
      </c>
      <c r="I40" s="33">
        <f t="shared" si="4"/>
        <v>0.70462046204917039</v>
      </c>
      <c r="J40" s="29"/>
      <c r="K40" s="50">
        <v>6.3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2011.5820000000001</v>
      </c>
      <c r="C41" s="31">
        <f t="shared" si="0"/>
        <v>6.1300000000073851E-2</v>
      </c>
      <c r="D41" s="30">
        <f t="shared" si="1"/>
        <v>441.36000000053173</v>
      </c>
      <c r="E41" s="29"/>
      <c r="F41" s="49">
        <v>1233.5248000000001</v>
      </c>
      <c r="G41" s="28">
        <f t="shared" si="2"/>
        <v>4.2599999999993088E-2</v>
      </c>
      <c r="H41" s="30">
        <f t="shared" si="3"/>
        <v>306.71999999995023</v>
      </c>
      <c r="I41" s="33">
        <f t="shared" si="4"/>
        <v>0.69494290375108914</v>
      </c>
      <c r="J41" s="29"/>
      <c r="K41" s="50">
        <v>6.3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2011.6438000000001</v>
      </c>
      <c r="C42" s="31">
        <f t="shared" si="0"/>
        <v>6.1799999999948341E-2</v>
      </c>
      <c r="D42" s="30">
        <f t="shared" si="1"/>
        <v>444.95999999962805</v>
      </c>
      <c r="E42" s="29"/>
      <c r="F42" s="49">
        <v>1233.5668000000001</v>
      </c>
      <c r="G42" s="28">
        <f t="shared" si="2"/>
        <v>4.1999999999916326E-2</v>
      </c>
      <c r="H42" s="30">
        <f t="shared" si="3"/>
        <v>302.39999999939755</v>
      </c>
      <c r="I42" s="33">
        <f t="shared" si="4"/>
        <v>0.679611650484651</v>
      </c>
      <c r="J42" s="29"/>
      <c r="K42" s="50">
        <v>6.3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10687.680000000364</v>
      </c>
      <c r="E43" s="29"/>
      <c r="F43" s="36"/>
      <c r="G43" s="29"/>
      <c r="H43" s="30">
        <f>SUM(H18:H42)</f>
        <v>7245.3600000000733</v>
      </c>
      <c r="I43" s="33">
        <f>IF(AND(H43=0,D43=0),0,H43/D43)</f>
        <v>0.6779170035030827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A3:F3"/>
    <mergeCell ref="A5:F5"/>
    <mergeCell ref="A48:C48"/>
    <mergeCell ref="A49:C49"/>
    <mergeCell ref="A50:C50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D50:F50"/>
    <mergeCell ref="D48:F48"/>
    <mergeCell ref="F15:G15"/>
    <mergeCell ref="A46:F46"/>
    <mergeCell ref="A44:C44"/>
    <mergeCell ref="X7:Z7"/>
    <mergeCell ref="X8:Z8"/>
    <mergeCell ref="H49:J49"/>
    <mergeCell ref="K49:L49"/>
    <mergeCell ref="A7:L7"/>
    <mergeCell ref="H50:J50"/>
    <mergeCell ref="K50:L50"/>
    <mergeCell ref="D49:F49"/>
    <mergeCell ref="A12:L12"/>
    <mergeCell ref="A47:C4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M1:Z1"/>
    <mergeCell ref="M2:Z2"/>
    <mergeCell ref="X3:Z6"/>
    <mergeCell ref="M5:M6"/>
    <mergeCell ref="M3:M4"/>
    <mergeCell ref="P3:Q4"/>
    <mergeCell ref="N10:O10"/>
    <mergeCell ref="N11:O11"/>
    <mergeCell ref="N14:O14"/>
    <mergeCell ref="R11:S11"/>
    <mergeCell ref="R12:S12"/>
    <mergeCell ref="P10:Q10"/>
    <mergeCell ref="P11:Q11"/>
    <mergeCell ref="P12:Q12"/>
    <mergeCell ref="M31:M32"/>
    <mergeCell ref="N16:O16"/>
    <mergeCell ref="N12:O12"/>
    <mergeCell ref="P7:Q7"/>
    <mergeCell ref="P8:Q8"/>
    <mergeCell ref="P9:Q9"/>
    <mergeCell ref="V33:X33"/>
    <mergeCell ref="R33:S33"/>
    <mergeCell ref="T31:U31"/>
    <mergeCell ref="T32:U32"/>
    <mergeCell ref="N15:O15"/>
    <mergeCell ref="R15:S15"/>
    <mergeCell ref="V3:W3"/>
    <mergeCell ref="V4:W4"/>
    <mergeCell ref="V5:W5"/>
    <mergeCell ref="V6:W6"/>
    <mergeCell ref="V7:W7"/>
    <mergeCell ref="R3:S3"/>
    <mergeCell ref="R4:S4"/>
    <mergeCell ref="R5:S5"/>
    <mergeCell ref="R6:S6"/>
    <mergeCell ref="T4:U4"/>
    <mergeCell ref="T5:U5"/>
    <mergeCell ref="T6:U6"/>
    <mergeCell ref="N7:O7"/>
    <mergeCell ref="N8:O8"/>
    <mergeCell ref="N9:O9"/>
    <mergeCell ref="P5:Q6"/>
    <mergeCell ref="N3:O6"/>
    <mergeCell ref="T3:U3"/>
    <mergeCell ref="N13:O13"/>
    <mergeCell ref="R7:S7"/>
    <mergeCell ref="T7:U7"/>
    <mergeCell ref="I13:I17"/>
    <mergeCell ref="J13:K13"/>
    <mergeCell ref="J14:K14"/>
    <mergeCell ref="J15:K15"/>
    <mergeCell ref="T15:U15"/>
    <mergeCell ref="P13:Q13"/>
    <mergeCell ref="P14:Q14"/>
    <mergeCell ref="T13:U13"/>
    <mergeCell ref="R14:S14"/>
    <mergeCell ref="T14:U14"/>
    <mergeCell ref="R13:S13"/>
    <mergeCell ref="R8:S8"/>
    <mergeCell ref="R9:S9"/>
    <mergeCell ref="R10:S10"/>
    <mergeCell ref="T8:U8"/>
    <mergeCell ref="N28:P28"/>
    <mergeCell ref="Q28:S28"/>
    <mergeCell ref="P16:Q16"/>
    <mergeCell ref="M17:Z17"/>
    <mergeCell ref="W18:Z21"/>
    <mergeCell ref="V8:W8"/>
    <mergeCell ref="V9:W9"/>
    <mergeCell ref="V10:W10"/>
    <mergeCell ref="V11:W11"/>
    <mergeCell ref="V12:W12"/>
    <mergeCell ref="T9:U9"/>
    <mergeCell ref="T10:U10"/>
    <mergeCell ref="T11:U11"/>
    <mergeCell ref="V13:W13"/>
    <mergeCell ref="T12:U12"/>
    <mergeCell ref="M20:M21"/>
    <mergeCell ref="M18:M19"/>
    <mergeCell ref="N20:P21"/>
    <mergeCell ref="W23:Z23"/>
    <mergeCell ref="R16:S16"/>
    <mergeCell ref="V15:W15"/>
    <mergeCell ref="V16:W16"/>
    <mergeCell ref="N22:P22"/>
    <mergeCell ref="T23:V23"/>
    <mergeCell ref="Q19:S19"/>
    <mergeCell ref="V14:W14"/>
    <mergeCell ref="T16:U16"/>
    <mergeCell ref="P32:Q32"/>
    <mergeCell ref="P33:Q33"/>
    <mergeCell ref="Q22:S22"/>
    <mergeCell ref="N18:P19"/>
    <mergeCell ref="W22:Z22"/>
    <mergeCell ref="T20:V21"/>
    <mergeCell ref="Q21:S21"/>
    <mergeCell ref="P15:Q15"/>
    <mergeCell ref="W25:Z25"/>
    <mergeCell ref="N24:P24"/>
    <mergeCell ref="Q24:S24"/>
    <mergeCell ref="N23:P23"/>
    <mergeCell ref="W24:Z24"/>
    <mergeCell ref="N25:P25"/>
    <mergeCell ref="Q23:S23"/>
    <mergeCell ref="T24:V24"/>
    <mergeCell ref="T26:V26"/>
    <mergeCell ref="Q25:S25"/>
    <mergeCell ref="R32:S32"/>
    <mergeCell ref="N31:O32"/>
    <mergeCell ref="N33:O34"/>
    <mergeCell ref="P31:Q31"/>
    <mergeCell ref="R34:S34"/>
    <mergeCell ref="T34:U34"/>
    <mergeCell ref="T18:V19"/>
    <mergeCell ref="T22:V22"/>
    <mergeCell ref="Q18:S18"/>
    <mergeCell ref="T25:V25"/>
    <mergeCell ref="Q20:S20"/>
    <mergeCell ref="T28:V28"/>
    <mergeCell ref="Q26:S26"/>
    <mergeCell ref="V34:X34"/>
    <mergeCell ref="N35:O35"/>
    <mergeCell ref="P35:Q35"/>
    <mergeCell ref="R35:S35"/>
    <mergeCell ref="T35:U35"/>
    <mergeCell ref="V35:X35"/>
    <mergeCell ref="P34:Q34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N27:P27"/>
    <mergeCell ref="Q27:S27"/>
    <mergeCell ref="T27:V27"/>
    <mergeCell ref="W27:Z27"/>
    <mergeCell ref="N26:P26"/>
    <mergeCell ref="T33:U33"/>
    <mergeCell ref="R31:S31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T46:W46"/>
    <mergeCell ref="T47:W47"/>
    <mergeCell ref="N43:O44"/>
    <mergeCell ref="P43:R44"/>
    <mergeCell ref="N37:O37"/>
    <mergeCell ref="P37:Q37"/>
    <mergeCell ref="R37:S37"/>
    <mergeCell ref="X41:Z42"/>
    <mergeCell ref="X43:Z44"/>
    <mergeCell ref="R39:S39"/>
    <mergeCell ref="T39:U39"/>
    <mergeCell ref="V39:X39"/>
    <mergeCell ref="Y39:Z39"/>
    <mergeCell ref="S41:S44"/>
    <mergeCell ref="V38:X38"/>
    <mergeCell ref="Y38:Z38"/>
    <mergeCell ref="N38:O38"/>
    <mergeCell ref="P38:Q38"/>
    <mergeCell ref="R38:S38"/>
    <mergeCell ref="T38:U38"/>
    <mergeCell ref="T37:U37"/>
    <mergeCell ref="M41:M42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Z52"/>
  <sheetViews>
    <sheetView view="pageBreakPreview" topLeftCell="A10" zoomScale="75" zoomScaleNormal="50" zoomScaleSheetLayoutView="75" workbookViewId="0">
      <selection activeCell="L21" sqref="L2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42578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206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246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7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230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12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2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4" t="s">
        <v>56</v>
      </c>
      <c r="C13" s="84"/>
      <c r="D13" s="112" t="s">
        <v>261</v>
      </c>
      <c r="E13" s="113"/>
      <c r="F13" s="83" t="s">
        <v>59</v>
      </c>
      <c r="G13" s="84"/>
      <c r="H13" s="18" t="s">
        <v>261</v>
      </c>
      <c r="I13" s="99" t="s">
        <v>5</v>
      </c>
      <c r="J13" s="83" t="s">
        <v>60</v>
      </c>
      <c r="K13" s="84"/>
      <c r="L13" s="11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7" t="s">
        <v>57</v>
      </c>
      <c r="C14" s="87"/>
      <c r="D14" s="88" t="s">
        <v>247</v>
      </c>
      <c r="E14" s="89"/>
      <c r="F14" s="86" t="s">
        <v>57</v>
      </c>
      <c r="G14" s="87"/>
      <c r="H14" s="19" t="s">
        <v>247</v>
      </c>
      <c r="I14" s="100"/>
      <c r="J14" s="86" t="s">
        <v>61</v>
      </c>
      <c r="K14" s="87"/>
      <c r="L14" s="24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8" t="s">
        <v>58</v>
      </c>
      <c r="C15" s="98"/>
      <c r="D15" s="110">
        <v>7200</v>
      </c>
      <c r="E15" s="111"/>
      <c r="F15" s="97" t="s">
        <v>58</v>
      </c>
      <c r="G15" s="98"/>
      <c r="H15" s="20">
        <v>7200</v>
      </c>
      <c r="I15" s="100"/>
      <c r="J15" s="97" t="s">
        <v>62</v>
      </c>
      <c r="K15" s="98"/>
      <c r="L15" s="24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25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83" t="s">
        <v>64</v>
      </c>
      <c r="L16" s="24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97"/>
      <c r="L17" s="12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3778.6574000000001</v>
      </c>
      <c r="C18" s="31"/>
      <c r="D18" s="30"/>
      <c r="E18" s="29"/>
      <c r="F18" s="49">
        <v>1854.2090000000001</v>
      </c>
      <c r="G18" s="28"/>
      <c r="H18" s="30"/>
      <c r="I18" s="33"/>
      <c r="J18" s="29"/>
      <c r="K18" s="50">
        <v>6.3</v>
      </c>
      <c r="L18" s="23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3778.7145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5.7099999999991269E-2</v>
      </c>
      <c r="D19" s="30">
        <f t="shared" ref="D19:D42" si="1">IF(C19="","",C19*$D$15)</f>
        <v>411.11999999993714</v>
      </c>
      <c r="E19" s="29"/>
      <c r="F19" s="49">
        <v>1854.2519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4.2899999999917782E-2</v>
      </c>
      <c r="H19" s="30">
        <f t="shared" ref="H19:H42" si="3">IF(G19="","",G19*$H$15)</f>
        <v>308.87999999940803</v>
      </c>
      <c r="I19" s="33">
        <f t="shared" ref="I19:I42" si="4">IF(H19="","",IF(D19="","",IF(AND(H19=0,D19=0),0,H19/D19)))</f>
        <v>0.75131348511251039</v>
      </c>
      <c r="J19" s="29"/>
      <c r="K19" s="50">
        <v>6.3</v>
      </c>
      <c r="L19" s="6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3778.7719000000002</v>
      </c>
      <c r="C20" s="31">
        <f t="shared" si="0"/>
        <v>5.7400000000143336E-2</v>
      </c>
      <c r="D20" s="30">
        <f t="shared" si="1"/>
        <v>413.28000000103202</v>
      </c>
      <c r="E20" s="29"/>
      <c r="F20" s="49">
        <v>1854.2951</v>
      </c>
      <c r="G20" s="28">
        <f t="shared" si="2"/>
        <v>4.3200000000069849E-2</v>
      </c>
      <c r="H20" s="30">
        <f t="shared" si="3"/>
        <v>311.04000000050291</v>
      </c>
      <c r="I20" s="33">
        <f t="shared" si="4"/>
        <v>0.75261324041745592</v>
      </c>
      <c r="J20" s="29"/>
      <c r="K20" s="50">
        <v>6.3</v>
      </c>
      <c r="L20" s="6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3778.8292000000001</v>
      </c>
      <c r="C21" s="31">
        <f t="shared" si="0"/>
        <v>5.7299999999941065E-2</v>
      </c>
      <c r="D21" s="30">
        <f t="shared" si="1"/>
        <v>412.55999999957567</v>
      </c>
      <c r="E21" s="29"/>
      <c r="F21" s="49">
        <v>1854.3382000000001</v>
      </c>
      <c r="G21" s="28">
        <f t="shared" si="2"/>
        <v>4.3100000000094951E-2</v>
      </c>
      <c r="H21" s="30">
        <f t="shared" si="3"/>
        <v>310.32000000068365</v>
      </c>
      <c r="I21" s="33">
        <f t="shared" si="4"/>
        <v>0.75218150087503111</v>
      </c>
      <c r="J21" s="29"/>
      <c r="K21" s="50">
        <v>6.3</v>
      </c>
      <c r="L21" s="6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3778.8872999999999</v>
      </c>
      <c r="C22" s="31">
        <f t="shared" si="0"/>
        <v>5.8099999999740248E-2</v>
      </c>
      <c r="D22" s="30">
        <f t="shared" si="1"/>
        <v>418.31999999812979</v>
      </c>
      <c r="E22" s="29"/>
      <c r="F22" s="49">
        <v>1854.3819000000001</v>
      </c>
      <c r="G22" s="28">
        <f t="shared" si="2"/>
        <v>4.3699999999944339E-2</v>
      </c>
      <c r="H22" s="30">
        <f t="shared" si="3"/>
        <v>314.63999999959924</v>
      </c>
      <c r="I22" s="33">
        <f t="shared" si="4"/>
        <v>0.75215146299724112</v>
      </c>
      <c r="J22" s="29"/>
      <c r="K22" s="50">
        <v>6.3</v>
      </c>
      <c r="L22" s="6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3778.9455000000003</v>
      </c>
      <c r="C23" s="31">
        <f t="shared" si="0"/>
        <v>5.8200000000397267E-2</v>
      </c>
      <c r="D23" s="30">
        <f t="shared" si="1"/>
        <v>419.04000000286032</v>
      </c>
      <c r="E23" s="29"/>
      <c r="F23" s="49">
        <v>1854.4259</v>
      </c>
      <c r="G23" s="28">
        <f t="shared" si="2"/>
        <v>4.3999999999869033E-2</v>
      </c>
      <c r="H23" s="30">
        <f t="shared" si="3"/>
        <v>316.79999999905704</v>
      </c>
      <c r="I23" s="33">
        <f t="shared" si="4"/>
        <v>0.75601374569705659</v>
      </c>
      <c r="J23" s="29"/>
      <c r="K23" s="50">
        <v>6.4</v>
      </c>
      <c r="L23" s="6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3779.0032000000001</v>
      </c>
      <c r="C24" s="31">
        <f t="shared" si="0"/>
        <v>5.7699999999840657E-2</v>
      </c>
      <c r="D24" s="30">
        <f t="shared" si="1"/>
        <v>415.43999999885273</v>
      </c>
      <c r="E24" s="29"/>
      <c r="F24" s="49">
        <v>1854.4695000000002</v>
      </c>
      <c r="G24" s="28">
        <f t="shared" si="2"/>
        <v>4.3600000000196815E-2</v>
      </c>
      <c r="H24" s="30">
        <f t="shared" si="3"/>
        <v>313.92000000141707</v>
      </c>
      <c r="I24" s="33">
        <f t="shared" si="4"/>
        <v>0.7556325823278548</v>
      </c>
      <c r="J24" s="29"/>
      <c r="K24" s="50">
        <v>6.4</v>
      </c>
      <c r="L24" s="6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3779.0610999999999</v>
      </c>
      <c r="C25" s="31">
        <f t="shared" si="0"/>
        <v>5.7899999999790452E-2</v>
      </c>
      <c r="D25" s="30">
        <f t="shared" si="1"/>
        <v>416.87999999849126</v>
      </c>
      <c r="E25" s="29"/>
      <c r="F25" s="49">
        <v>1854.5132000000001</v>
      </c>
      <c r="G25" s="28">
        <f t="shared" si="2"/>
        <v>4.3699999999944339E-2</v>
      </c>
      <c r="H25" s="30">
        <f t="shared" si="3"/>
        <v>314.63999999959924</v>
      </c>
      <c r="I25" s="33">
        <f t="shared" si="4"/>
        <v>0.75474956822284101</v>
      </c>
      <c r="J25" s="29"/>
      <c r="K25" s="50">
        <v>6.4</v>
      </c>
      <c r="L25" s="6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3779.1188000000002</v>
      </c>
      <c r="C26" s="31">
        <f t="shared" si="0"/>
        <v>5.7700000000295404E-2</v>
      </c>
      <c r="D26" s="30">
        <f t="shared" si="1"/>
        <v>415.44000000212691</v>
      </c>
      <c r="E26" s="29"/>
      <c r="F26" s="49">
        <v>1854.5563</v>
      </c>
      <c r="G26" s="28">
        <f t="shared" si="2"/>
        <v>4.3099999999867578E-2</v>
      </c>
      <c r="H26" s="30">
        <f t="shared" si="3"/>
        <v>310.31999999904656</v>
      </c>
      <c r="I26" s="33">
        <f t="shared" si="4"/>
        <v>0.74696707105107318</v>
      </c>
      <c r="J26" s="29"/>
      <c r="K26" s="50">
        <v>6.3</v>
      </c>
      <c r="L26" s="6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3779.1763000000001</v>
      </c>
      <c r="C27" s="31">
        <f t="shared" si="0"/>
        <v>5.7499999999890861E-2</v>
      </c>
      <c r="D27" s="30">
        <f t="shared" si="1"/>
        <v>413.9999999992142</v>
      </c>
      <c r="E27" s="29"/>
      <c r="F27" s="49">
        <v>1854.5985000000001</v>
      </c>
      <c r="G27" s="28">
        <f t="shared" si="2"/>
        <v>4.2200000000093496E-2</v>
      </c>
      <c r="H27" s="30">
        <f t="shared" si="3"/>
        <v>303.84000000067317</v>
      </c>
      <c r="I27" s="33">
        <f t="shared" si="4"/>
        <v>0.73391304348127995</v>
      </c>
      <c r="J27" s="29"/>
      <c r="K27" s="50">
        <v>6.3</v>
      </c>
      <c r="L27" s="6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3779.2336</v>
      </c>
      <c r="C28" s="31">
        <f t="shared" si="0"/>
        <v>5.7299999999941065E-2</v>
      </c>
      <c r="D28" s="30">
        <f t="shared" si="1"/>
        <v>412.55999999957567</v>
      </c>
      <c r="E28" s="29"/>
      <c r="F28" s="49">
        <v>1854.6404</v>
      </c>
      <c r="G28" s="28">
        <f t="shared" si="2"/>
        <v>4.1899999999941429E-2</v>
      </c>
      <c r="H28" s="30">
        <f t="shared" si="3"/>
        <v>301.67999999957829</v>
      </c>
      <c r="I28" s="33">
        <f t="shared" si="4"/>
        <v>0.73123909249536689</v>
      </c>
      <c r="J28" s="29"/>
      <c r="K28" s="50">
        <v>6.3</v>
      </c>
      <c r="L28" s="6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3779.2959000000001</v>
      </c>
      <c r="C29" s="31">
        <f t="shared" si="0"/>
        <v>6.2300000000050204E-2</v>
      </c>
      <c r="D29" s="30">
        <f t="shared" si="1"/>
        <v>448.56000000036147</v>
      </c>
      <c r="E29" s="29"/>
      <c r="F29" s="49">
        <v>1854.6878000000002</v>
      </c>
      <c r="G29" s="28">
        <f t="shared" si="2"/>
        <v>4.7400000000152431E-2</v>
      </c>
      <c r="H29" s="30">
        <f t="shared" si="3"/>
        <v>341.28000000109751</v>
      </c>
      <c r="I29" s="33">
        <f t="shared" si="4"/>
        <v>0.76083467094886414</v>
      </c>
      <c r="J29" s="29"/>
      <c r="K29" s="50">
        <v>6.3</v>
      </c>
      <c r="L29" s="6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3779.3584000000001</v>
      </c>
      <c r="C30" s="31">
        <f t="shared" si="0"/>
        <v>6.25E-2</v>
      </c>
      <c r="D30" s="30">
        <f t="shared" si="1"/>
        <v>450</v>
      </c>
      <c r="E30" s="29"/>
      <c r="F30" s="49">
        <v>1854.7351000000001</v>
      </c>
      <c r="G30" s="28">
        <f t="shared" si="2"/>
        <v>4.729999999995016E-2</v>
      </c>
      <c r="H30" s="30">
        <f t="shared" si="3"/>
        <v>340.55999999964115</v>
      </c>
      <c r="I30" s="33">
        <f t="shared" si="4"/>
        <v>0.75679999999920256</v>
      </c>
      <c r="J30" s="29"/>
      <c r="K30" s="50">
        <v>6.3</v>
      </c>
      <c r="L30" s="6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3779.415</v>
      </c>
      <c r="C31" s="31">
        <f t="shared" si="0"/>
        <v>5.6599999999889405E-2</v>
      </c>
      <c r="D31" s="30">
        <f t="shared" si="1"/>
        <v>407.51999999920372</v>
      </c>
      <c r="E31" s="29"/>
      <c r="F31" s="49">
        <v>1854.7759000000001</v>
      </c>
      <c r="G31" s="28">
        <f t="shared" si="2"/>
        <v>4.0799999999990177E-2</v>
      </c>
      <c r="H31" s="30">
        <f t="shared" si="3"/>
        <v>293.75999999992928</v>
      </c>
      <c r="I31" s="33">
        <f t="shared" si="4"/>
        <v>0.72084805653833739</v>
      </c>
      <c r="J31" s="29"/>
      <c r="K31" s="50">
        <v>6.3</v>
      </c>
      <c r="L31" s="6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3779.4726000000001</v>
      </c>
      <c r="C32" s="31">
        <f t="shared" si="0"/>
        <v>5.7600000000093132E-2</v>
      </c>
      <c r="D32" s="30">
        <f t="shared" si="1"/>
        <v>414.72000000067055</v>
      </c>
      <c r="E32" s="29"/>
      <c r="F32" s="49">
        <v>1854.8182000000002</v>
      </c>
      <c r="G32" s="28">
        <f t="shared" si="2"/>
        <v>4.2300000000068394E-2</v>
      </c>
      <c r="H32" s="30">
        <f t="shared" si="3"/>
        <v>304.56000000049244</v>
      </c>
      <c r="I32" s="33">
        <f t="shared" si="4"/>
        <v>0.734375</v>
      </c>
      <c r="J32" s="29"/>
      <c r="K32" s="50">
        <v>6.3</v>
      </c>
      <c r="L32" s="6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3779.5331999999999</v>
      </c>
      <c r="C33" s="31">
        <f t="shared" si="0"/>
        <v>6.0599999999794818E-2</v>
      </c>
      <c r="D33" s="30">
        <f t="shared" si="1"/>
        <v>436.31999999852269</v>
      </c>
      <c r="E33" s="29"/>
      <c r="F33" s="49">
        <v>1854.8651</v>
      </c>
      <c r="G33" s="28">
        <f t="shared" si="2"/>
        <v>4.6899999999823194E-2</v>
      </c>
      <c r="H33" s="30">
        <f t="shared" si="3"/>
        <v>337.679999998727</v>
      </c>
      <c r="I33" s="33">
        <f t="shared" si="4"/>
        <v>0.7739273927389767</v>
      </c>
      <c r="J33" s="29"/>
      <c r="K33" s="50">
        <v>6.3</v>
      </c>
      <c r="L33" s="6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3779.5913</v>
      </c>
      <c r="C34" s="31">
        <f t="shared" si="0"/>
        <v>5.8100000000194996E-2</v>
      </c>
      <c r="D34" s="30">
        <f t="shared" si="1"/>
        <v>418.32000000140397</v>
      </c>
      <c r="E34" s="29"/>
      <c r="F34" s="49">
        <v>1854.9081000000001</v>
      </c>
      <c r="G34" s="28">
        <f t="shared" si="2"/>
        <v>4.3000000000120053E-2</v>
      </c>
      <c r="H34" s="30">
        <f t="shared" si="3"/>
        <v>309.60000000086438</v>
      </c>
      <c r="I34" s="33">
        <f t="shared" si="4"/>
        <v>0.74010327022333455</v>
      </c>
      <c r="J34" s="29"/>
      <c r="K34" s="50">
        <v>6.3</v>
      </c>
      <c r="L34" s="6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3779.6484</v>
      </c>
      <c r="C35" s="31">
        <f t="shared" si="0"/>
        <v>5.7099999999991269E-2</v>
      </c>
      <c r="D35" s="30">
        <f t="shared" si="1"/>
        <v>411.11999999993714</v>
      </c>
      <c r="E35" s="29"/>
      <c r="F35" s="49">
        <v>1854.9499000000001</v>
      </c>
      <c r="G35" s="28">
        <f t="shared" si="2"/>
        <v>4.1799999999966531E-2</v>
      </c>
      <c r="H35" s="30">
        <f t="shared" si="3"/>
        <v>300.95999999975902</v>
      </c>
      <c r="I35" s="33">
        <f t="shared" si="4"/>
        <v>0.73204903677710897</v>
      </c>
      <c r="J35" s="29"/>
      <c r="K35" s="50">
        <v>6.3</v>
      </c>
      <c r="L35" s="6"/>
      <c r="M35" s="10"/>
      <c r="N35" s="54" t="s">
        <v>170</v>
      </c>
      <c r="O35" s="54"/>
      <c r="P35" s="70">
        <v>6</v>
      </c>
      <c r="Q35" s="70"/>
      <c r="R35" s="54">
        <v>250</v>
      </c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3779.7057</v>
      </c>
      <c r="C36" s="31">
        <f t="shared" si="0"/>
        <v>5.7299999999941065E-2</v>
      </c>
      <c r="D36" s="30">
        <f t="shared" si="1"/>
        <v>412.55999999957567</v>
      </c>
      <c r="E36" s="29"/>
      <c r="F36" s="49">
        <v>1854.9917</v>
      </c>
      <c r="G36" s="28">
        <f t="shared" si="2"/>
        <v>4.1799999999966531E-2</v>
      </c>
      <c r="H36" s="30">
        <f t="shared" si="3"/>
        <v>300.95999999975902</v>
      </c>
      <c r="I36" s="33">
        <f t="shared" si="4"/>
        <v>0.72949389179772295</v>
      </c>
      <c r="J36" s="29"/>
      <c r="K36" s="50">
        <v>6.3</v>
      </c>
      <c r="L36" s="6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3779.7622000000001</v>
      </c>
      <c r="C37" s="31">
        <f t="shared" si="0"/>
        <v>5.6500000000141881E-2</v>
      </c>
      <c r="D37" s="30">
        <f t="shared" si="1"/>
        <v>406.80000000102154</v>
      </c>
      <c r="E37" s="29"/>
      <c r="F37" s="49">
        <v>1855.0334</v>
      </c>
      <c r="G37" s="28">
        <f t="shared" si="2"/>
        <v>4.1699999999991633E-2</v>
      </c>
      <c r="H37" s="30">
        <f t="shared" si="3"/>
        <v>300.23999999993976</v>
      </c>
      <c r="I37" s="33">
        <f t="shared" si="4"/>
        <v>0.73805309734313129</v>
      </c>
      <c r="J37" s="29"/>
      <c r="K37" s="50">
        <v>6.3</v>
      </c>
      <c r="L37" s="6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3779.819</v>
      </c>
      <c r="C38" s="31">
        <f t="shared" si="0"/>
        <v>5.6799999999839201E-2</v>
      </c>
      <c r="D38" s="30">
        <f t="shared" si="1"/>
        <v>408.95999999884225</v>
      </c>
      <c r="E38" s="29"/>
      <c r="F38" s="49">
        <v>1855.0764000000001</v>
      </c>
      <c r="G38" s="28">
        <f t="shared" si="2"/>
        <v>4.3000000000120053E-2</v>
      </c>
      <c r="H38" s="30">
        <f t="shared" si="3"/>
        <v>309.60000000086438</v>
      </c>
      <c r="I38" s="33">
        <f t="shared" si="4"/>
        <v>0.75704225352538357</v>
      </c>
      <c r="J38" s="29"/>
      <c r="K38" s="50">
        <v>6.2</v>
      </c>
      <c r="L38" s="6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3779.8761</v>
      </c>
      <c r="C39" s="31">
        <f t="shared" si="0"/>
        <v>5.7099999999991269E-2</v>
      </c>
      <c r="D39" s="30">
        <f t="shared" si="1"/>
        <v>411.11999999993714</v>
      </c>
      <c r="E39" s="29"/>
      <c r="F39" s="49">
        <v>1855.1196</v>
      </c>
      <c r="G39" s="28">
        <f t="shared" si="2"/>
        <v>4.3199999999842476E-2</v>
      </c>
      <c r="H39" s="30">
        <f t="shared" si="3"/>
        <v>311.03999999886582</v>
      </c>
      <c r="I39" s="33">
        <f t="shared" si="4"/>
        <v>0.75656742556653378</v>
      </c>
      <c r="J39" s="29"/>
      <c r="K39" s="50">
        <v>6.2</v>
      </c>
      <c r="L39" s="6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3779.9329000000002</v>
      </c>
      <c r="C40" s="31">
        <f t="shared" si="0"/>
        <v>5.6800000000293949E-2</v>
      </c>
      <c r="D40" s="30">
        <f t="shared" si="1"/>
        <v>408.96000000211643</v>
      </c>
      <c r="E40" s="29"/>
      <c r="F40" s="49">
        <v>1855.1622</v>
      </c>
      <c r="G40" s="28">
        <f t="shared" si="2"/>
        <v>4.2599999999993088E-2</v>
      </c>
      <c r="H40" s="30">
        <f t="shared" si="3"/>
        <v>306.71999999995023</v>
      </c>
      <c r="I40" s="33">
        <f t="shared" si="4"/>
        <v>0.74999999999599698</v>
      </c>
      <c r="J40" s="29"/>
      <c r="K40" s="50">
        <v>6.2</v>
      </c>
      <c r="L40" s="6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3779.9899</v>
      </c>
      <c r="C41" s="31">
        <f t="shared" si="0"/>
        <v>5.6999999999788997E-2</v>
      </c>
      <c r="D41" s="30">
        <f t="shared" si="1"/>
        <v>410.39999999848078</v>
      </c>
      <c r="E41" s="29"/>
      <c r="F41" s="49">
        <v>1855.2048</v>
      </c>
      <c r="G41" s="28">
        <f t="shared" si="2"/>
        <v>4.2599999999993088E-2</v>
      </c>
      <c r="H41" s="30">
        <f t="shared" si="3"/>
        <v>306.71999999995023</v>
      </c>
      <c r="I41" s="33">
        <f t="shared" si="4"/>
        <v>0.7473684210552769</v>
      </c>
      <c r="J41" s="29"/>
      <c r="K41" s="50">
        <v>6.2</v>
      </c>
      <c r="L41" s="6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3780.0477999999998</v>
      </c>
      <c r="C42" s="31">
        <f t="shared" si="0"/>
        <v>5.7899999999790452E-2</v>
      </c>
      <c r="D42" s="30">
        <f t="shared" si="1"/>
        <v>416.87999999849126</v>
      </c>
      <c r="E42" s="29"/>
      <c r="F42" s="49">
        <v>1855.2473</v>
      </c>
      <c r="G42" s="28">
        <f t="shared" si="2"/>
        <v>4.250000000001819E-2</v>
      </c>
      <c r="H42" s="30">
        <f t="shared" si="3"/>
        <v>306.00000000013097</v>
      </c>
      <c r="I42" s="33">
        <f t="shared" si="4"/>
        <v>0.73402417962300526</v>
      </c>
      <c r="J42" s="29"/>
      <c r="K42" s="50">
        <v>6.2</v>
      </c>
      <c r="L42" s="6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93" t="s">
        <v>70</v>
      </c>
      <c r="B43" s="93"/>
      <c r="C43" s="93"/>
      <c r="D43" s="30">
        <f>SUM(D18:D42)</f>
        <v>10010.87999999836</v>
      </c>
      <c r="E43" s="29"/>
      <c r="F43" s="36"/>
      <c r="G43" s="43"/>
      <c r="H43" s="30">
        <f>SUM(H18:H42)</f>
        <v>7475.7599999995364</v>
      </c>
      <c r="I43" s="33">
        <f>IF(AND(H43=0,D43=0),0,H43/D43)</f>
        <v>0.74676352128891377</v>
      </c>
      <c r="J43" s="29"/>
      <c r="K43" s="5"/>
      <c r="L43" s="6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29"/>
      <c r="H44" s="29"/>
      <c r="I44" s="29"/>
      <c r="J44" s="29"/>
      <c r="K44" s="5"/>
      <c r="L44" s="6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57" t="s">
        <v>72</v>
      </c>
      <c r="B46" s="57"/>
      <c r="C46" s="57"/>
      <c r="D46" s="57"/>
      <c r="E46" s="57"/>
      <c r="F46" s="57"/>
      <c r="G46" s="122" t="s">
        <v>73</v>
      </c>
      <c r="H46" s="122"/>
      <c r="I46" s="122"/>
      <c r="J46" s="122"/>
      <c r="K46" s="122"/>
      <c r="L46" s="122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57" t="s">
        <v>74</v>
      </c>
      <c r="E47" s="57"/>
      <c r="F47" s="57"/>
      <c r="G47" s="15"/>
      <c r="H47" s="15"/>
      <c r="I47" s="15"/>
      <c r="J47" s="15"/>
      <c r="K47" s="15"/>
      <c r="L47" s="15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53" t="s">
        <v>76</v>
      </c>
      <c r="E48" s="53"/>
      <c r="F48" s="53"/>
    </row>
    <row r="49" spans="1:23" ht="22.5" customHeight="1">
      <c r="A49" s="52" t="s">
        <v>392</v>
      </c>
      <c r="B49" s="52"/>
      <c r="C49" s="52"/>
      <c r="D49" s="57" t="s">
        <v>74</v>
      </c>
      <c r="E49" s="57"/>
      <c r="F49" s="57"/>
      <c r="H49" s="57" t="s">
        <v>188</v>
      </c>
      <c r="I49" s="57"/>
      <c r="J49" s="57"/>
      <c r="K49" s="57" t="s">
        <v>77</v>
      </c>
      <c r="L49" s="57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53" t="s">
        <v>76</v>
      </c>
      <c r="E50" s="53"/>
      <c r="F50" s="53"/>
      <c r="G50" s="47"/>
      <c r="H50" s="53" t="s">
        <v>75</v>
      </c>
      <c r="I50" s="53"/>
      <c r="J50" s="53"/>
      <c r="K50" s="53" t="s">
        <v>76</v>
      </c>
      <c r="L50" s="53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57" t="s">
        <v>74</v>
      </c>
      <c r="E51" s="57"/>
      <c r="F51" s="57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S50:T50"/>
    <mergeCell ref="N39:O39"/>
    <mergeCell ref="P39:Q39"/>
    <mergeCell ref="N41:O42"/>
    <mergeCell ref="P41:R42"/>
    <mergeCell ref="M40:Z40"/>
    <mergeCell ref="M41:M42"/>
    <mergeCell ref="X47:Z47"/>
    <mergeCell ref="M43:M44"/>
    <mergeCell ref="N47:O47"/>
    <mergeCell ref="T45:W45"/>
    <mergeCell ref="T46:W46"/>
    <mergeCell ref="T47:W47"/>
    <mergeCell ref="N43:O44"/>
    <mergeCell ref="P43:R44"/>
    <mergeCell ref="Q49:V49"/>
    <mergeCell ref="N49:P49"/>
    <mergeCell ref="P45:R45"/>
    <mergeCell ref="P46:R46"/>
    <mergeCell ref="P47:R47"/>
    <mergeCell ref="N45:O45"/>
    <mergeCell ref="N46:O46"/>
    <mergeCell ref="X43:Z44"/>
    <mergeCell ref="R39:S39"/>
    <mergeCell ref="T39:U39"/>
    <mergeCell ref="V39:X39"/>
    <mergeCell ref="Y39:Z39"/>
    <mergeCell ref="S41:S44"/>
    <mergeCell ref="T41:W44"/>
    <mergeCell ref="X45:Z45"/>
    <mergeCell ref="X46:Z46"/>
    <mergeCell ref="N38:O38"/>
    <mergeCell ref="P38:Q38"/>
    <mergeCell ref="R38:S38"/>
    <mergeCell ref="T38:U38"/>
    <mergeCell ref="V37:X37"/>
    <mergeCell ref="Y37:Z37"/>
    <mergeCell ref="V38:X38"/>
    <mergeCell ref="Y38:Z38"/>
    <mergeCell ref="X41:Z42"/>
    <mergeCell ref="N36:O36"/>
    <mergeCell ref="P36:Q36"/>
    <mergeCell ref="R36:S36"/>
    <mergeCell ref="T36:U36"/>
    <mergeCell ref="V36:X36"/>
    <mergeCell ref="Y36:Z36"/>
    <mergeCell ref="N37:O37"/>
    <mergeCell ref="P37:Q37"/>
    <mergeCell ref="R37:S37"/>
    <mergeCell ref="T37:U37"/>
    <mergeCell ref="R34:S34"/>
    <mergeCell ref="T34:U34"/>
    <mergeCell ref="V34:X34"/>
    <mergeCell ref="N35:O35"/>
    <mergeCell ref="P35:Q35"/>
    <mergeCell ref="R35:S35"/>
    <mergeCell ref="T35:U35"/>
    <mergeCell ref="V35:X35"/>
    <mergeCell ref="Y35:Z35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Q18:S18"/>
    <mergeCell ref="T24:V24"/>
    <mergeCell ref="Q25:S25"/>
    <mergeCell ref="T25:V25"/>
    <mergeCell ref="Q24:S24"/>
    <mergeCell ref="W22:Z22"/>
    <mergeCell ref="T20:V21"/>
    <mergeCell ref="Q21:S21"/>
    <mergeCell ref="N22:P22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N20:P21"/>
    <mergeCell ref="W23:Z23"/>
    <mergeCell ref="W24:Z24"/>
    <mergeCell ref="N23:P23"/>
    <mergeCell ref="N25:P25"/>
    <mergeCell ref="W25:Z25"/>
    <mergeCell ref="N24:P24"/>
    <mergeCell ref="W26:Z26"/>
    <mergeCell ref="N27:P27"/>
    <mergeCell ref="Q27:S27"/>
    <mergeCell ref="T27:V27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3:O6"/>
    <mergeCell ref="T3:U3"/>
    <mergeCell ref="T4:U4"/>
    <mergeCell ref="T5:U5"/>
    <mergeCell ref="T7:U7"/>
    <mergeCell ref="P11:Q11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N12:O12"/>
    <mergeCell ref="N13:O13"/>
    <mergeCell ref="T11:U11"/>
    <mergeCell ref="T12:U12"/>
    <mergeCell ref="T13:U13"/>
    <mergeCell ref="R14:S14"/>
    <mergeCell ref="R15:S15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P5:Q6"/>
    <mergeCell ref="V33:X33"/>
    <mergeCell ref="R33:S33"/>
    <mergeCell ref="T31:U31"/>
    <mergeCell ref="T32:U32"/>
    <mergeCell ref="M18:M19"/>
    <mergeCell ref="M20:M21"/>
    <mergeCell ref="M31:M32"/>
    <mergeCell ref="N10:O10"/>
    <mergeCell ref="N11:O11"/>
    <mergeCell ref="N16:O16"/>
    <mergeCell ref="V11:W11"/>
    <mergeCell ref="V12:W12"/>
    <mergeCell ref="V13:W13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H50:J50"/>
    <mergeCell ref="K50:L50"/>
    <mergeCell ref="D49:F49"/>
    <mergeCell ref="A48:C48"/>
    <mergeCell ref="A49:C49"/>
    <mergeCell ref="A50:C50"/>
    <mergeCell ref="D50:F50"/>
    <mergeCell ref="D48:F48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J16:J17"/>
    <mergeCell ref="K16:K17"/>
    <mergeCell ref="A47:C47"/>
    <mergeCell ref="A1:F1"/>
    <mergeCell ref="A2:F2"/>
    <mergeCell ref="A3:F3"/>
    <mergeCell ref="A4:F4"/>
    <mergeCell ref="A5:F5"/>
    <mergeCell ref="A6:F6"/>
    <mergeCell ref="D47:F47"/>
    <mergeCell ref="F14:G14"/>
    <mergeCell ref="F15:G15"/>
    <mergeCell ref="I13:I17"/>
    <mergeCell ref="J13:K13"/>
    <mergeCell ref="J14:K14"/>
    <mergeCell ref="J15:K15"/>
    <mergeCell ref="I1:L2"/>
    <mergeCell ref="G5:H6"/>
    <mergeCell ref="I5:L6"/>
    <mergeCell ref="A51:C51"/>
    <mergeCell ref="A52:C52"/>
    <mergeCell ref="D52:F52"/>
    <mergeCell ref="D51:F51"/>
    <mergeCell ref="A44:C44"/>
    <mergeCell ref="G1:H2"/>
    <mergeCell ref="A9:L9"/>
    <mergeCell ref="G46:L46"/>
    <mergeCell ref="G3:H4"/>
    <mergeCell ref="I3:L4"/>
    <mergeCell ref="A13:A17"/>
    <mergeCell ref="E16:E17"/>
    <mergeCell ref="B15:C15"/>
    <mergeCell ref="D15:E15"/>
    <mergeCell ref="B13:C13"/>
    <mergeCell ref="D13:E13"/>
    <mergeCell ref="A11:D11"/>
    <mergeCell ref="E11:H11"/>
    <mergeCell ref="A10:D10"/>
    <mergeCell ref="E10:G10"/>
    <mergeCell ref="A43:C43"/>
    <mergeCell ref="A46:F46"/>
    <mergeCell ref="A12:L12"/>
    <mergeCell ref="H10:L1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Z52"/>
  <sheetViews>
    <sheetView view="pageBreakPreview" topLeftCell="A4" zoomScale="75" zoomScaleNormal="50" zoomScaleSheetLayoutView="75" workbookViewId="0">
      <selection activeCell="L22" sqref="L22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9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206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244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230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12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12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4" t="s">
        <v>56</v>
      </c>
      <c r="C13" s="84"/>
      <c r="D13" s="112" t="s">
        <v>261</v>
      </c>
      <c r="E13" s="113"/>
      <c r="F13" s="83" t="s">
        <v>59</v>
      </c>
      <c r="G13" s="84"/>
      <c r="H13" s="18" t="s">
        <v>261</v>
      </c>
      <c r="I13" s="99" t="s">
        <v>5</v>
      </c>
      <c r="J13" s="83" t="s">
        <v>60</v>
      </c>
      <c r="K13" s="84"/>
      <c r="L13" s="11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7" t="s">
        <v>57</v>
      </c>
      <c r="C14" s="87"/>
      <c r="D14" s="88" t="s">
        <v>276</v>
      </c>
      <c r="E14" s="89"/>
      <c r="F14" s="86" t="s">
        <v>57</v>
      </c>
      <c r="G14" s="87"/>
      <c r="H14" s="19" t="s">
        <v>276</v>
      </c>
      <c r="I14" s="100"/>
      <c r="J14" s="86" t="s">
        <v>61</v>
      </c>
      <c r="K14" s="87"/>
      <c r="L14" s="24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8" t="s">
        <v>58</v>
      </c>
      <c r="C15" s="98"/>
      <c r="D15" s="110">
        <v>2400</v>
      </c>
      <c r="E15" s="111"/>
      <c r="F15" s="97" t="s">
        <v>58</v>
      </c>
      <c r="G15" s="98"/>
      <c r="H15" s="20">
        <v>2400</v>
      </c>
      <c r="I15" s="100"/>
      <c r="J15" s="97" t="s">
        <v>62</v>
      </c>
      <c r="K15" s="98"/>
      <c r="L15" s="24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25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83" t="s">
        <v>64</v>
      </c>
      <c r="L16" s="24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97"/>
      <c r="L17" s="12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8103.4454999999998</v>
      </c>
      <c r="C18" s="31"/>
      <c r="D18" s="30"/>
      <c r="E18" s="29"/>
      <c r="F18" s="49">
        <v>6170.4337999999998</v>
      </c>
      <c r="G18" s="28"/>
      <c r="H18" s="30"/>
      <c r="I18" s="33"/>
      <c r="J18" s="29"/>
      <c r="K18" s="50">
        <v>6</v>
      </c>
      <c r="L18" s="48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8103.5819000000001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0.1364000000003216</v>
      </c>
      <c r="D19" s="30">
        <f t="shared" ref="D19:D42" si="1">IF(C19="","",C19*$D$15)</f>
        <v>327.36000000077183</v>
      </c>
      <c r="E19" s="29"/>
      <c r="F19" s="49">
        <v>6170.6066000000001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0.1728000000002794</v>
      </c>
      <c r="H19" s="30">
        <f t="shared" ref="H19:H42" si="3">IF(G19="","",G19*$H$15)</f>
        <v>414.72000000067055</v>
      </c>
      <c r="I19" s="33">
        <f t="shared" ref="I19:I42" si="4">IF(H19="","",IF(D19="","",IF(AND(H19=0,D19=0),0,H19/D19)))</f>
        <v>1.2668621700870379</v>
      </c>
      <c r="J19" s="29"/>
      <c r="K19" s="50">
        <v>6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8103.7197999999999</v>
      </c>
      <c r="C20" s="31">
        <f t="shared" si="0"/>
        <v>0.13789999999971769</v>
      </c>
      <c r="D20" s="30">
        <f t="shared" si="1"/>
        <v>330.95999999932246</v>
      </c>
      <c r="E20" s="29"/>
      <c r="F20" s="49">
        <v>6170.7804999999998</v>
      </c>
      <c r="G20" s="28">
        <f t="shared" si="2"/>
        <v>0.1738999999997759</v>
      </c>
      <c r="H20" s="30">
        <f t="shared" si="3"/>
        <v>417.35999999946216</v>
      </c>
      <c r="I20" s="33">
        <f t="shared" si="4"/>
        <v>1.2610587382170551</v>
      </c>
      <c r="J20" s="29"/>
      <c r="K20" s="50">
        <v>6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8103.8588</v>
      </c>
      <c r="C21" s="31">
        <f t="shared" si="0"/>
        <v>0.13900000000012369</v>
      </c>
      <c r="D21" s="30">
        <f t="shared" si="1"/>
        <v>333.60000000029686</v>
      </c>
      <c r="E21" s="29"/>
      <c r="F21" s="49">
        <v>6170.9548000000004</v>
      </c>
      <c r="G21" s="28">
        <f t="shared" si="2"/>
        <v>0.17430000000058499</v>
      </c>
      <c r="H21" s="30">
        <f t="shared" si="3"/>
        <v>418.32000000140397</v>
      </c>
      <c r="I21" s="33">
        <f t="shared" si="4"/>
        <v>1.2539568345354668</v>
      </c>
      <c r="J21" s="29"/>
      <c r="K21" s="50">
        <v>6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8103.9969000000001</v>
      </c>
      <c r="C22" s="31">
        <f t="shared" si="0"/>
        <v>0.13810000000012224</v>
      </c>
      <c r="D22" s="30">
        <f t="shared" si="1"/>
        <v>331.44000000029337</v>
      </c>
      <c r="E22" s="29"/>
      <c r="F22" s="49">
        <v>6171.1297000000004</v>
      </c>
      <c r="G22" s="28">
        <f t="shared" si="2"/>
        <v>0.17489999999997963</v>
      </c>
      <c r="H22" s="30">
        <f t="shared" si="3"/>
        <v>419.75999999995111</v>
      </c>
      <c r="I22" s="33">
        <f t="shared" si="4"/>
        <v>1.2664735698756322</v>
      </c>
      <c r="J22" s="29"/>
      <c r="K22" s="50">
        <v>6.1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8104.1346999999996</v>
      </c>
      <c r="C23" s="31">
        <f t="shared" si="0"/>
        <v>0.13779999999951542</v>
      </c>
      <c r="D23" s="30">
        <f t="shared" si="1"/>
        <v>330.71999999883701</v>
      </c>
      <c r="E23" s="29"/>
      <c r="F23" s="49">
        <v>6171.3059000000003</v>
      </c>
      <c r="G23" s="28">
        <f t="shared" si="2"/>
        <v>0.17619999999988067</v>
      </c>
      <c r="H23" s="30">
        <f t="shared" si="3"/>
        <v>422.87999999971362</v>
      </c>
      <c r="I23" s="33">
        <f t="shared" si="4"/>
        <v>1.2786647314985506</v>
      </c>
      <c r="J23" s="29"/>
      <c r="K23" s="50">
        <v>6.1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8104.2725999999993</v>
      </c>
      <c r="C24" s="31">
        <f t="shared" si="0"/>
        <v>0.13789999999971769</v>
      </c>
      <c r="D24" s="30">
        <f t="shared" si="1"/>
        <v>330.95999999932246</v>
      </c>
      <c r="E24" s="29"/>
      <c r="F24" s="49">
        <v>6171.4821000000002</v>
      </c>
      <c r="G24" s="28">
        <f t="shared" si="2"/>
        <v>0.17619999999988067</v>
      </c>
      <c r="H24" s="30">
        <f t="shared" si="3"/>
        <v>422.87999999971362</v>
      </c>
      <c r="I24" s="33">
        <f t="shared" si="4"/>
        <v>1.277737490937211</v>
      </c>
      <c r="J24" s="29"/>
      <c r="K24" s="50">
        <v>6.2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8104.4088999999994</v>
      </c>
      <c r="C25" s="31">
        <f t="shared" si="0"/>
        <v>0.13630000000011933</v>
      </c>
      <c r="D25" s="30">
        <f t="shared" si="1"/>
        <v>327.12000000028638</v>
      </c>
      <c r="E25" s="29"/>
      <c r="F25" s="49">
        <v>6171.6571000000004</v>
      </c>
      <c r="G25" s="28">
        <f t="shared" si="2"/>
        <v>0.1750000000001819</v>
      </c>
      <c r="H25" s="30">
        <f t="shared" si="3"/>
        <v>420.00000000043656</v>
      </c>
      <c r="I25" s="33">
        <f t="shared" si="4"/>
        <v>1.2839325018343999</v>
      </c>
      <c r="J25" s="29"/>
      <c r="K25" s="50">
        <v>6.1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8104.5432000000001</v>
      </c>
      <c r="C26" s="31">
        <f t="shared" si="0"/>
        <v>0.13430000000062137</v>
      </c>
      <c r="D26" s="30">
        <f t="shared" si="1"/>
        <v>322.32000000149128</v>
      </c>
      <c r="E26" s="29"/>
      <c r="F26" s="49">
        <v>6171.8285999999998</v>
      </c>
      <c r="G26" s="28">
        <f t="shared" si="2"/>
        <v>0.17149999999946886</v>
      </c>
      <c r="H26" s="30">
        <f t="shared" si="3"/>
        <v>411.59999999872525</v>
      </c>
      <c r="I26" s="33">
        <f t="shared" si="4"/>
        <v>1.2769918093721175</v>
      </c>
      <c r="J26" s="29"/>
      <c r="K26" s="50">
        <v>6.1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8104.6767</v>
      </c>
      <c r="C27" s="31">
        <f t="shared" si="0"/>
        <v>0.13349999999991269</v>
      </c>
      <c r="D27" s="30">
        <f t="shared" si="1"/>
        <v>320.39999999979045</v>
      </c>
      <c r="E27" s="29"/>
      <c r="F27" s="49">
        <v>6171.9953000000005</v>
      </c>
      <c r="G27" s="28">
        <f t="shared" si="2"/>
        <v>0.16670000000067375</v>
      </c>
      <c r="H27" s="30">
        <f t="shared" si="3"/>
        <v>400.08000000161701</v>
      </c>
      <c r="I27" s="33">
        <f t="shared" si="4"/>
        <v>1.2486891385826426</v>
      </c>
      <c r="J27" s="29"/>
      <c r="K27" s="50">
        <v>6.1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8104.8094000000001</v>
      </c>
      <c r="C28" s="31">
        <f t="shared" si="0"/>
        <v>0.1327000000001135</v>
      </c>
      <c r="D28" s="30">
        <f t="shared" si="1"/>
        <v>318.48000000027241</v>
      </c>
      <c r="E28" s="29"/>
      <c r="F28" s="49">
        <v>6172.1553999999996</v>
      </c>
      <c r="G28" s="28">
        <f t="shared" si="2"/>
        <v>0.16009999999914726</v>
      </c>
      <c r="H28" s="30">
        <f t="shared" si="3"/>
        <v>384.23999999795342</v>
      </c>
      <c r="I28" s="33">
        <f t="shared" si="4"/>
        <v>1.2064807837152247</v>
      </c>
      <c r="J28" s="29"/>
      <c r="K28" s="50">
        <v>6.1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8104.9430999999995</v>
      </c>
      <c r="C29" s="31">
        <f t="shared" si="0"/>
        <v>0.13369999999940774</v>
      </c>
      <c r="D29" s="30">
        <f t="shared" si="1"/>
        <v>320.87999999857857</v>
      </c>
      <c r="E29" s="29"/>
      <c r="F29" s="49">
        <v>6172.3126000000002</v>
      </c>
      <c r="G29" s="28">
        <f t="shared" si="2"/>
        <v>0.15720000000055734</v>
      </c>
      <c r="H29" s="30">
        <f t="shared" si="3"/>
        <v>377.28000000133761</v>
      </c>
      <c r="I29" s="33">
        <f t="shared" si="4"/>
        <v>1.1757666417446051</v>
      </c>
      <c r="J29" s="29"/>
      <c r="K29" s="50">
        <v>6.1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8105.0772999999999</v>
      </c>
      <c r="C30" s="31">
        <f t="shared" si="0"/>
        <v>0.1342000000004191</v>
      </c>
      <c r="D30" s="30">
        <f t="shared" si="1"/>
        <v>322.08000000100583</v>
      </c>
      <c r="E30" s="29"/>
      <c r="F30" s="49">
        <v>6172.4721</v>
      </c>
      <c r="G30" s="28">
        <f t="shared" si="2"/>
        <v>0.15949999999975262</v>
      </c>
      <c r="H30" s="30">
        <f t="shared" si="3"/>
        <v>382.79999999940628</v>
      </c>
      <c r="I30" s="33">
        <f t="shared" si="4"/>
        <v>1.1885245901583794</v>
      </c>
      <c r="J30" s="29"/>
      <c r="K30" s="50">
        <v>6.1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8105.2119999999995</v>
      </c>
      <c r="C31" s="31">
        <f t="shared" si="0"/>
        <v>0.13469999999961146</v>
      </c>
      <c r="D31" s="30">
        <f t="shared" si="1"/>
        <v>323.27999999906751</v>
      </c>
      <c r="E31" s="29"/>
      <c r="F31" s="49">
        <v>6172.6338000000005</v>
      </c>
      <c r="G31" s="28">
        <f t="shared" si="2"/>
        <v>0.16170000000056461</v>
      </c>
      <c r="H31" s="30">
        <f t="shared" si="3"/>
        <v>388.08000000135507</v>
      </c>
      <c r="I31" s="33">
        <f t="shared" si="4"/>
        <v>1.2004454343060953</v>
      </c>
      <c r="J31" s="29"/>
      <c r="K31" s="50">
        <v>6.1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8105.3453</v>
      </c>
      <c r="C32" s="31">
        <f t="shared" si="0"/>
        <v>0.13330000000041764</v>
      </c>
      <c r="D32" s="30">
        <f t="shared" si="1"/>
        <v>319.92000000100234</v>
      </c>
      <c r="E32" s="29"/>
      <c r="F32" s="49">
        <v>6172.7929000000004</v>
      </c>
      <c r="G32" s="28">
        <f t="shared" si="2"/>
        <v>0.15909999999985303</v>
      </c>
      <c r="H32" s="30">
        <f t="shared" si="3"/>
        <v>381.83999999964726</v>
      </c>
      <c r="I32" s="33">
        <f t="shared" si="4"/>
        <v>1.1935483870919321</v>
      </c>
      <c r="J32" s="29"/>
      <c r="K32" s="50">
        <v>6.1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8105.4786999999997</v>
      </c>
      <c r="C33" s="31">
        <f t="shared" si="0"/>
        <v>0.13339999999971042</v>
      </c>
      <c r="D33" s="30">
        <f t="shared" si="1"/>
        <v>320.159999999305</v>
      </c>
      <c r="E33" s="29"/>
      <c r="F33" s="49">
        <v>6172.9517000000005</v>
      </c>
      <c r="G33" s="28">
        <f t="shared" si="2"/>
        <v>0.15880000000015571</v>
      </c>
      <c r="H33" s="30">
        <f t="shared" si="3"/>
        <v>381.12000000037369</v>
      </c>
      <c r="I33" s="33">
        <f t="shared" si="4"/>
        <v>1.1904047976049508</v>
      </c>
      <c r="J33" s="29"/>
      <c r="K33" s="50">
        <v>6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8105.6130999999996</v>
      </c>
      <c r="C34" s="31">
        <f t="shared" si="0"/>
        <v>0.13439999999991414</v>
      </c>
      <c r="D34" s="30">
        <f t="shared" si="1"/>
        <v>322.55999999979394</v>
      </c>
      <c r="E34" s="29"/>
      <c r="F34" s="49">
        <v>6173.1121000000003</v>
      </c>
      <c r="G34" s="28">
        <f t="shared" si="2"/>
        <v>0.16039999999975407</v>
      </c>
      <c r="H34" s="30">
        <f t="shared" si="3"/>
        <v>384.95999999940977</v>
      </c>
      <c r="I34" s="33">
        <f t="shared" si="4"/>
        <v>1.1934523809513136</v>
      </c>
      <c r="J34" s="29"/>
      <c r="K34" s="50">
        <v>6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8105.7482999999993</v>
      </c>
      <c r="C35" s="31">
        <f t="shared" si="0"/>
        <v>0.13519999999971333</v>
      </c>
      <c r="D35" s="30">
        <f t="shared" si="1"/>
        <v>324.47999999931199</v>
      </c>
      <c r="E35" s="29"/>
      <c r="F35" s="49">
        <v>6173.2749000000003</v>
      </c>
      <c r="G35" s="28">
        <f t="shared" si="2"/>
        <v>0.16280000000006112</v>
      </c>
      <c r="H35" s="30">
        <f t="shared" si="3"/>
        <v>390.72000000014668</v>
      </c>
      <c r="I35" s="33">
        <f t="shared" si="4"/>
        <v>1.2041420118373247</v>
      </c>
      <c r="J35" s="29"/>
      <c r="K35" s="50">
        <v>6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8105.8873999999996</v>
      </c>
      <c r="C36" s="31">
        <f t="shared" si="0"/>
        <v>0.13910000000032596</v>
      </c>
      <c r="D36" s="30">
        <f t="shared" si="1"/>
        <v>333.84000000078231</v>
      </c>
      <c r="E36" s="29"/>
      <c r="F36" s="49">
        <v>6173.4370000000008</v>
      </c>
      <c r="G36" s="28">
        <f t="shared" si="2"/>
        <v>0.16210000000046421</v>
      </c>
      <c r="H36" s="30">
        <f t="shared" si="3"/>
        <v>389.04000000111409</v>
      </c>
      <c r="I36" s="33">
        <f t="shared" si="4"/>
        <v>1.1653486700221736</v>
      </c>
      <c r="J36" s="29"/>
      <c r="K36" s="50">
        <v>6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8106.0286999999998</v>
      </c>
      <c r="C37" s="31">
        <f t="shared" si="0"/>
        <v>0.14130000000022847</v>
      </c>
      <c r="D37" s="30">
        <f t="shared" si="1"/>
        <v>339.12000000054832</v>
      </c>
      <c r="E37" s="29"/>
      <c r="F37" s="49">
        <v>6173.602100000001</v>
      </c>
      <c r="G37" s="28">
        <f t="shared" si="2"/>
        <v>0.16510000000016589</v>
      </c>
      <c r="H37" s="30">
        <f t="shared" si="3"/>
        <v>396.24000000039814</v>
      </c>
      <c r="I37" s="33">
        <f t="shared" si="4"/>
        <v>1.1684359518747272</v>
      </c>
      <c r="J37" s="29"/>
      <c r="K37" s="50">
        <v>6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8106.1666999999998</v>
      </c>
      <c r="C38" s="31">
        <f t="shared" si="0"/>
        <v>0.13799999999991996</v>
      </c>
      <c r="D38" s="30">
        <f t="shared" si="1"/>
        <v>331.19999999980791</v>
      </c>
      <c r="E38" s="29"/>
      <c r="F38" s="49">
        <v>6173.7746000000006</v>
      </c>
      <c r="G38" s="28">
        <f t="shared" si="2"/>
        <v>0.17249999999967258</v>
      </c>
      <c r="H38" s="30">
        <f t="shared" si="3"/>
        <v>413.9999999992142</v>
      </c>
      <c r="I38" s="33">
        <f t="shared" si="4"/>
        <v>1.2499999999983524</v>
      </c>
      <c r="J38" s="29"/>
      <c r="K38" s="50">
        <v>6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8106.3048999999992</v>
      </c>
      <c r="C39" s="31">
        <f t="shared" si="0"/>
        <v>0.13819999999941501</v>
      </c>
      <c r="D39" s="30">
        <f t="shared" si="1"/>
        <v>331.67999999859603</v>
      </c>
      <c r="E39" s="29"/>
      <c r="F39" s="49">
        <v>6173.9473000000007</v>
      </c>
      <c r="G39" s="28">
        <f t="shared" si="2"/>
        <v>0.17270000000007713</v>
      </c>
      <c r="H39" s="30">
        <f t="shared" si="3"/>
        <v>414.4800000001851</v>
      </c>
      <c r="I39" s="33">
        <f t="shared" si="4"/>
        <v>1.2496382055051241</v>
      </c>
      <c r="J39" s="29"/>
      <c r="K39" s="50">
        <v>6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8106.4425999999994</v>
      </c>
      <c r="C40" s="31">
        <f t="shared" si="0"/>
        <v>0.13770000000022264</v>
      </c>
      <c r="D40" s="30">
        <f t="shared" si="1"/>
        <v>330.48000000053435</v>
      </c>
      <c r="E40" s="29"/>
      <c r="F40" s="49">
        <v>6174.1186000000007</v>
      </c>
      <c r="G40" s="28">
        <f t="shared" si="2"/>
        <v>0.17129999999997381</v>
      </c>
      <c r="H40" s="30">
        <f t="shared" si="3"/>
        <v>411.11999999993714</v>
      </c>
      <c r="I40" s="33">
        <f t="shared" si="4"/>
        <v>1.2440087145947483</v>
      </c>
      <c r="J40" s="29"/>
      <c r="K40" s="50">
        <v>6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8106.5798999999997</v>
      </c>
      <c r="C41" s="31">
        <f t="shared" si="0"/>
        <v>0.13730000000032305</v>
      </c>
      <c r="D41" s="30">
        <f t="shared" si="1"/>
        <v>329.52000000077533</v>
      </c>
      <c r="E41" s="29"/>
      <c r="F41" s="49">
        <v>6174.2894000000006</v>
      </c>
      <c r="G41" s="28">
        <f t="shared" si="2"/>
        <v>0.17079999999987194</v>
      </c>
      <c r="H41" s="30">
        <f t="shared" si="3"/>
        <v>409.91999999969266</v>
      </c>
      <c r="I41" s="33">
        <f t="shared" si="4"/>
        <v>1.243991260010707</v>
      </c>
      <c r="J41" s="29"/>
      <c r="K41" s="50">
        <v>6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8106.7184999999999</v>
      </c>
      <c r="C42" s="31">
        <f t="shared" si="0"/>
        <v>0.1386000000002241</v>
      </c>
      <c r="D42" s="30">
        <f t="shared" si="1"/>
        <v>332.64000000053784</v>
      </c>
      <c r="E42" s="29"/>
      <c r="F42" s="49">
        <v>6174.4601000000002</v>
      </c>
      <c r="G42" s="28">
        <f t="shared" si="2"/>
        <v>0.17069999999966967</v>
      </c>
      <c r="H42" s="30">
        <f t="shared" si="3"/>
        <v>409.67999999920721</v>
      </c>
      <c r="I42" s="33">
        <f t="shared" si="4"/>
        <v>1.2316017315973569</v>
      </c>
      <c r="J42" s="29"/>
      <c r="K42" s="50">
        <v>6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7855.2000000003318</v>
      </c>
      <c r="E43" s="29"/>
      <c r="F43" s="36"/>
      <c r="G43" s="29"/>
      <c r="H43" s="30">
        <f>SUM(H18:H42)</f>
        <v>9663.1200000010722</v>
      </c>
      <c r="I43" s="33">
        <f>IF(AND(H43=0,D43=0),0,H43/D43)</f>
        <v>1.2301558203483889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391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392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380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393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A3:F3"/>
    <mergeCell ref="A5:F5"/>
    <mergeCell ref="A48:C48"/>
    <mergeCell ref="A49:C49"/>
    <mergeCell ref="A50:C50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D50:F50"/>
    <mergeCell ref="D48:F48"/>
    <mergeCell ref="F15:G15"/>
    <mergeCell ref="A46:F46"/>
    <mergeCell ref="A44:C44"/>
    <mergeCell ref="X7:Z7"/>
    <mergeCell ref="X8:Z8"/>
    <mergeCell ref="H49:J49"/>
    <mergeCell ref="K49:L49"/>
    <mergeCell ref="A7:L7"/>
    <mergeCell ref="H50:J50"/>
    <mergeCell ref="K50:L50"/>
    <mergeCell ref="D49:F49"/>
    <mergeCell ref="A12:L12"/>
    <mergeCell ref="A47:C4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M1:Z1"/>
    <mergeCell ref="M2:Z2"/>
    <mergeCell ref="X3:Z6"/>
    <mergeCell ref="M5:M6"/>
    <mergeCell ref="M3:M4"/>
    <mergeCell ref="P3:Q4"/>
    <mergeCell ref="N10:O10"/>
    <mergeCell ref="N11:O11"/>
    <mergeCell ref="N14:O14"/>
    <mergeCell ref="R11:S11"/>
    <mergeCell ref="R12:S12"/>
    <mergeCell ref="P10:Q10"/>
    <mergeCell ref="P11:Q11"/>
    <mergeCell ref="P12:Q12"/>
    <mergeCell ref="M31:M32"/>
    <mergeCell ref="N16:O16"/>
    <mergeCell ref="N12:O12"/>
    <mergeCell ref="P7:Q7"/>
    <mergeCell ref="P8:Q8"/>
    <mergeCell ref="P9:Q9"/>
    <mergeCell ref="V33:X33"/>
    <mergeCell ref="R33:S33"/>
    <mergeCell ref="T31:U31"/>
    <mergeCell ref="T32:U32"/>
    <mergeCell ref="N15:O15"/>
    <mergeCell ref="R15:S15"/>
    <mergeCell ref="V3:W3"/>
    <mergeCell ref="V4:W4"/>
    <mergeCell ref="V5:W5"/>
    <mergeCell ref="V6:W6"/>
    <mergeCell ref="V7:W7"/>
    <mergeCell ref="R3:S3"/>
    <mergeCell ref="R4:S4"/>
    <mergeCell ref="R5:S5"/>
    <mergeCell ref="R6:S6"/>
    <mergeCell ref="T4:U4"/>
    <mergeCell ref="T5:U5"/>
    <mergeCell ref="T6:U6"/>
    <mergeCell ref="N7:O7"/>
    <mergeCell ref="N8:O8"/>
    <mergeCell ref="N9:O9"/>
    <mergeCell ref="P5:Q6"/>
    <mergeCell ref="N3:O6"/>
    <mergeCell ref="T3:U3"/>
    <mergeCell ref="N13:O13"/>
    <mergeCell ref="R7:S7"/>
    <mergeCell ref="T7:U7"/>
    <mergeCell ref="I13:I17"/>
    <mergeCell ref="J13:K13"/>
    <mergeCell ref="J14:K14"/>
    <mergeCell ref="J15:K15"/>
    <mergeCell ref="T15:U15"/>
    <mergeCell ref="P13:Q13"/>
    <mergeCell ref="P14:Q14"/>
    <mergeCell ref="T13:U13"/>
    <mergeCell ref="R14:S14"/>
    <mergeCell ref="T14:U14"/>
    <mergeCell ref="R13:S13"/>
    <mergeCell ref="R8:S8"/>
    <mergeCell ref="R9:S9"/>
    <mergeCell ref="R10:S10"/>
    <mergeCell ref="T8:U8"/>
    <mergeCell ref="N28:P28"/>
    <mergeCell ref="Q28:S28"/>
    <mergeCell ref="P16:Q16"/>
    <mergeCell ref="M17:Z17"/>
    <mergeCell ref="W18:Z21"/>
    <mergeCell ref="V8:W8"/>
    <mergeCell ref="V9:W9"/>
    <mergeCell ref="V10:W10"/>
    <mergeCell ref="V11:W11"/>
    <mergeCell ref="V12:W12"/>
    <mergeCell ref="T9:U9"/>
    <mergeCell ref="T10:U10"/>
    <mergeCell ref="T11:U11"/>
    <mergeCell ref="V13:W13"/>
    <mergeCell ref="T12:U12"/>
    <mergeCell ref="M20:M21"/>
    <mergeCell ref="M18:M19"/>
    <mergeCell ref="N20:P21"/>
    <mergeCell ref="W23:Z23"/>
    <mergeCell ref="R16:S16"/>
    <mergeCell ref="V15:W15"/>
    <mergeCell ref="V16:W16"/>
    <mergeCell ref="N22:P22"/>
    <mergeCell ref="T23:V23"/>
    <mergeCell ref="Q19:S19"/>
    <mergeCell ref="V14:W14"/>
    <mergeCell ref="T16:U16"/>
    <mergeCell ref="P32:Q32"/>
    <mergeCell ref="P33:Q33"/>
    <mergeCell ref="Q22:S22"/>
    <mergeCell ref="N18:P19"/>
    <mergeCell ref="W22:Z22"/>
    <mergeCell ref="T20:V21"/>
    <mergeCell ref="Q21:S21"/>
    <mergeCell ref="P15:Q15"/>
    <mergeCell ref="W25:Z25"/>
    <mergeCell ref="N24:P24"/>
    <mergeCell ref="Q24:S24"/>
    <mergeCell ref="N23:P23"/>
    <mergeCell ref="W24:Z24"/>
    <mergeCell ref="N25:P25"/>
    <mergeCell ref="Q23:S23"/>
    <mergeCell ref="T24:V24"/>
    <mergeCell ref="T26:V26"/>
    <mergeCell ref="Q25:S25"/>
    <mergeCell ref="R32:S32"/>
    <mergeCell ref="N31:O32"/>
    <mergeCell ref="N33:O34"/>
    <mergeCell ref="P31:Q31"/>
    <mergeCell ref="R34:S34"/>
    <mergeCell ref="T34:U34"/>
    <mergeCell ref="T18:V19"/>
    <mergeCell ref="T22:V22"/>
    <mergeCell ref="Q18:S18"/>
    <mergeCell ref="T25:V25"/>
    <mergeCell ref="Q20:S20"/>
    <mergeCell ref="T28:V28"/>
    <mergeCell ref="Q26:S26"/>
    <mergeCell ref="V34:X34"/>
    <mergeCell ref="N35:O35"/>
    <mergeCell ref="P35:Q35"/>
    <mergeCell ref="R35:S35"/>
    <mergeCell ref="T35:U35"/>
    <mergeCell ref="V35:X35"/>
    <mergeCell ref="P34:Q34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N27:P27"/>
    <mergeCell ref="Q27:S27"/>
    <mergeCell ref="T27:V27"/>
    <mergeCell ref="W27:Z27"/>
    <mergeCell ref="N26:P26"/>
    <mergeCell ref="T33:U33"/>
    <mergeCell ref="R31:S31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T46:W46"/>
    <mergeCell ref="T47:W47"/>
    <mergeCell ref="N43:O44"/>
    <mergeCell ref="P43:R44"/>
    <mergeCell ref="N37:O37"/>
    <mergeCell ref="P37:Q37"/>
    <mergeCell ref="R37:S37"/>
    <mergeCell ref="X41:Z42"/>
    <mergeCell ref="X43:Z44"/>
    <mergeCell ref="R39:S39"/>
    <mergeCell ref="T39:U39"/>
    <mergeCell ref="V39:X39"/>
    <mergeCell ref="Y39:Z39"/>
    <mergeCell ref="S41:S44"/>
    <mergeCell ref="V38:X38"/>
    <mergeCell ref="Y38:Z38"/>
    <mergeCell ref="N38:O38"/>
    <mergeCell ref="P38:Q38"/>
    <mergeCell ref="R38:S38"/>
    <mergeCell ref="T38:U38"/>
    <mergeCell ref="T37:U37"/>
    <mergeCell ref="M41:M42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view="pageBreakPreview" topLeftCell="A10" zoomScale="75" zoomScaleNormal="100" zoomScaleSheetLayoutView="75" workbookViewId="0">
      <selection activeCell="V38" sqref="V38:X38"/>
    </sheetView>
  </sheetViews>
  <sheetFormatPr defaultRowHeight="18.75"/>
  <cols>
    <col min="1" max="1" width="11.140625" style="2" customWidth="1"/>
    <col min="2" max="2" width="15.28515625" style="2" customWidth="1"/>
    <col min="3" max="3" width="14.42578125" style="2" customWidth="1"/>
    <col min="4" max="4" width="12.85546875" style="2" customWidth="1"/>
    <col min="5" max="5" width="8.7109375" style="2" customWidth="1"/>
    <col min="6" max="6" width="14.8554687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14" width="10.28515625" style="2" customWidth="1"/>
    <col min="15" max="15" width="15" style="2" customWidth="1"/>
    <col min="16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2" t="s">
        <v>160</v>
      </c>
      <c r="J1" s="62"/>
      <c r="K1" s="62"/>
      <c r="L1" s="62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2"/>
      <c r="J2" s="62"/>
      <c r="K2" s="62"/>
      <c r="L2" s="62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202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30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203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236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240</v>
      </c>
      <c r="E14" s="89"/>
      <c r="F14" s="86" t="s">
        <v>57</v>
      </c>
      <c r="G14" s="87"/>
      <c r="H14" s="19" t="s">
        <v>241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18000</v>
      </c>
      <c r="E15" s="111"/>
      <c r="F15" s="97" t="s">
        <v>58</v>
      </c>
      <c r="G15" s="98"/>
      <c r="H15" s="20">
        <v>18000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26" t="s">
        <v>51</v>
      </c>
      <c r="H17" s="24" t="s">
        <v>55</v>
      </c>
      <c r="I17" s="100"/>
      <c r="J17" s="109"/>
      <c r="K17" s="10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3932.9458</v>
      </c>
      <c r="C18" s="31"/>
      <c r="D18" s="30"/>
      <c r="E18" s="29"/>
      <c r="F18" s="49">
        <v>1402.9639</v>
      </c>
      <c r="G18" s="31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3933.05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0.10420000000021901</v>
      </c>
      <c r="D19" s="30">
        <f>IF(C19="","",C19*$D$15)</f>
        <v>1875.6000000039421</v>
      </c>
      <c r="E19" s="29"/>
      <c r="F19" s="49">
        <v>1402.9884</v>
      </c>
      <c r="G19" s="31">
        <f t="shared" ref="G19:G42" si="1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2.4499999999989086E-2</v>
      </c>
      <c r="H19" s="30">
        <f>IF(G19="","",G19*$H$15)</f>
        <v>440.99999999980355</v>
      </c>
      <c r="I19" s="33">
        <f>IF(H19="","",IF(D19="","",IF(AND(H19=0,D19=0),0,H19/D19)))</f>
        <v>0.2351247600761765</v>
      </c>
      <c r="J19" s="29"/>
      <c r="K19" s="29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3933.154</v>
      </c>
      <c r="C20" s="31">
        <f t="shared" si="0"/>
        <v>0.10399999999981446</v>
      </c>
      <c r="D20" s="30">
        <f t="shared" ref="D20:D42" si="2">IF(C20="","",C20*$D$15)</f>
        <v>1871.9999999966603</v>
      </c>
      <c r="E20" s="29"/>
      <c r="F20" s="49">
        <v>1403.0128999999999</v>
      </c>
      <c r="G20" s="31">
        <f t="shared" si="1"/>
        <v>2.4499999999989086E-2</v>
      </c>
      <c r="H20" s="30">
        <f t="shared" ref="H20:H42" si="3">IF(G20="","",G20*$H$15)</f>
        <v>440.99999999980355</v>
      </c>
      <c r="I20" s="33">
        <f t="shared" ref="I20:I42" si="4">IF(H20="","",IF(D20="","",IF(AND(H20=0,D20=0),0,H20/D20)))</f>
        <v>0.2355769230772384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3933.2586999999999</v>
      </c>
      <c r="C21" s="31">
        <f t="shared" si="0"/>
        <v>0.10469999999986612</v>
      </c>
      <c r="D21" s="30">
        <f t="shared" si="2"/>
        <v>1884.5999999975902</v>
      </c>
      <c r="E21" s="29"/>
      <c r="F21" s="49">
        <v>1403.0375999999999</v>
      </c>
      <c r="G21" s="31">
        <f t="shared" si="1"/>
        <v>2.4699999999938882E-2</v>
      </c>
      <c r="H21" s="30">
        <f t="shared" si="3"/>
        <v>444.59999999889988</v>
      </c>
      <c r="I21" s="33">
        <f t="shared" si="4"/>
        <v>0.23591212989465582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3933.3598000000002</v>
      </c>
      <c r="C22" s="31">
        <f t="shared" si="0"/>
        <v>0.10110000000031505</v>
      </c>
      <c r="D22" s="30">
        <f t="shared" si="2"/>
        <v>1819.8000000056709</v>
      </c>
      <c r="E22" s="29"/>
      <c r="F22" s="49">
        <v>1403.0581</v>
      </c>
      <c r="G22" s="31">
        <f t="shared" si="1"/>
        <v>2.0500000000083674E-2</v>
      </c>
      <c r="H22" s="30">
        <f t="shared" si="3"/>
        <v>369.00000000150612</v>
      </c>
      <c r="I22" s="33">
        <f t="shared" si="4"/>
        <v>0.20276953511394452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3933.4596999999999</v>
      </c>
      <c r="C23" s="31">
        <f t="shared" si="0"/>
        <v>9.9899999999706779E-2</v>
      </c>
      <c r="D23" s="30">
        <f t="shared" si="2"/>
        <v>1798.199999994722</v>
      </c>
      <c r="E23" s="29"/>
      <c r="F23" s="49">
        <v>1403.0786000000001</v>
      </c>
      <c r="G23" s="31">
        <f t="shared" si="1"/>
        <v>2.0500000000083674E-2</v>
      </c>
      <c r="H23" s="30">
        <f t="shared" si="3"/>
        <v>369.00000000150612</v>
      </c>
      <c r="I23" s="33">
        <f t="shared" si="4"/>
        <v>0.20520520520664509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3933.5554999999999</v>
      </c>
      <c r="C24" s="31">
        <f t="shared" si="0"/>
        <v>9.5800000000053842E-2</v>
      </c>
      <c r="D24" s="30">
        <f t="shared" si="2"/>
        <v>1724.4000000009692</v>
      </c>
      <c r="E24" s="29"/>
      <c r="F24" s="49">
        <v>1403.0954999999999</v>
      </c>
      <c r="G24" s="31">
        <f t="shared" si="1"/>
        <v>1.6899999999850479E-2</v>
      </c>
      <c r="H24" s="30">
        <f t="shared" si="3"/>
        <v>304.19999999730862</v>
      </c>
      <c r="I24" s="33">
        <f t="shared" si="4"/>
        <v>0.17640918580209791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3933.654</v>
      </c>
      <c r="C25" s="31">
        <f t="shared" si="0"/>
        <v>9.8500000000058208E-2</v>
      </c>
      <c r="D25" s="30">
        <f t="shared" si="2"/>
        <v>1773.0000000010477</v>
      </c>
      <c r="E25" s="29"/>
      <c r="F25" s="49">
        <v>1403.1112000000001</v>
      </c>
      <c r="G25" s="31">
        <f t="shared" si="1"/>
        <v>1.5700000000151704E-2</v>
      </c>
      <c r="H25" s="30">
        <f t="shared" si="3"/>
        <v>282.60000000273067</v>
      </c>
      <c r="I25" s="33">
        <f t="shared" si="4"/>
        <v>0.15939086294560839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3933.7514000000001</v>
      </c>
      <c r="C26" s="31">
        <f t="shared" si="0"/>
        <v>9.7400000000106957E-2</v>
      </c>
      <c r="D26" s="30">
        <f t="shared" si="2"/>
        <v>1753.2000000019252</v>
      </c>
      <c r="E26" s="29"/>
      <c r="F26" s="49">
        <v>1403.1261999999999</v>
      </c>
      <c r="G26" s="31">
        <f t="shared" si="1"/>
        <v>1.4999999999872671E-2</v>
      </c>
      <c r="H26" s="30">
        <f t="shared" si="3"/>
        <v>269.99999999770807</v>
      </c>
      <c r="I26" s="33">
        <f t="shared" si="4"/>
        <v>0.1540041067747043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3933.8530000000001</v>
      </c>
      <c r="C27" s="31">
        <f t="shared" si="0"/>
        <v>0.10159999999996217</v>
      </c>
      <c r="D27" s="30">
        <f t="shared" si="2"/>
        <v>1828.799999999319</v>
      </c>
      <c r="E27" s="29"/>
      <c r="F27" s="49">
        <v>1403.1439</v>
      </c>
      <c r="G27" s="31">
        <f t="shared" si="1"/>
        <v>1.770000000010441E-2</v>
      </c>
      <c r="H27" s="30">
        <f t="shared" si="3"/>
        <v>318.60000000187938</v>
      </c>
      <c r="I27" s="33">
        <f t="shared" si="4"/>
        <v>0.17421259842628939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3933.9549999999999</v>
      </c>
      <c r="C28" s="31">
        <f t="shared" si="0"/>
        <v>0.10199999999986176</v>
      </c>
      <c r="D28" s="30">
        <f t="shared" si="2"/>
        <v>1835.9999999975116</v>
      </c>
      <c r="E28" s="29"/>
      <c r="F28" s="49">
        <v>1403.1610000000001</v>
      </c>
      <c r="G28" s="31">
        <f t="shared" si="1"/>
        <v>1.7100000000027649E-2</v>
      </c>
      <c r="H28" s="30">
        <f t="shared" si="3"/>
        <v>307.80000000049768</v>
      </c>
      <c r="I28" s="33">
        <f t="shared" si="4"/>
        <v>0.16764705882402769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3934.0664999999999</v>
      </c>
      <c r="C29" s="31">
        <f t="shared" si="0"/>
        <v>0.11149999999997817</v>
      </c>
      <c r="D29" s="30">
        <f t="shared" si="2"/>
        <v>2006.9999999996071</v>
      </c>
      <c r="E29" s="29"/>
      <c r="F29" s="49">
        <v>1403.1849</v>
      </c>
      <c r="G29" s="31">
        <f t="shared" si="1"/>
        <v>2.3899999999912325E-2</v>
      </c>
      <c r="H29" s="30">
        <f t="shared" si="3"/>
        <v>430.19999999842184</v>
      </c>
      <c r="I29" s="33">
        <f t="shared" si="4"/>
        <v>0.21434977578400899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3934.1873999999998</v>
      </c>
      <c r="C30" s="31">
        <f t="shared" si="0"/>
        <v>0.12089999999989232</v>
      </c>
      <c r="D30" s="30">
        <f t="shared" si="2"/>
        <v>2176.1999999980617</v>
      </c>
      <c r="E30" s="29"/>
      <c r="F30" s="49">
        <v>1403.2173</v>
      </c>
      <c r="G30" s="31">
        <f t="shared" si="1"/>
        <v>3.2400000000052387E-2</v>
      </c>
      <c r="H30" s="30">
        <f t="shared" si="3"/>
        <v>583.20000000094296</v>
      </c>
      <c r="I30" s="33">
        <f t="shared" si="4"/>
        <v>0.26799007444235934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3934.3058000000001</v>
      </c>
      <c r="C31" s="31">
        <f t="shared" si="0"/>
        <v>0.11840000000029249</v>
      </c>
      <c r="D31" s="30">
        <f t="shared" si="2"/>
        <v>2131.2000000052649</v>
      </c>
      <c r="E31" s="29"/>
      <c r="F31" s="49">
        <v>1403.2504999999999</v>
      </c>
      <c r="G31" s="31">
        <f t="shared" si="1"/>
        <v>3.319999999985157E-2</v>
      </c>
      <c r="H31" s="30">
        <f t="shared" si="3"/>
        <v>597.59999999732827</v>
      </c>
      <c r="I31" s="33">
        <f t="shared" si="4"/>
        <v>0.2804054054034591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3934.4261000000001</v>
      </c>
      <c r="C32" s="31">
        <f t="shared" si="0"/>
        <v>0.12030000000004293</v>
      </c>
      <c r="D32" s="30">
        <f t="shared" si="2"/>
        <v>2165.4000000007727</v>
      </c>
      <c r="E32" s="29"/>
      <c r="F32" s="49">
        <v>1403.2843</v>
      </c>
      <c r="G32" s="31">
        <f t="shared" si="1"/>
        <v>3.3800000000155705E-2</v>
      </c>
      <c r="H32" s="30">
        <f t="shared" si="3"/>
        <v>608.4000000028027</v>
      </c>
      <c r="I32" s="33">
        <f t="shared" si="4"/>
        <v>0.28096425602779423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3934.5450999999998</v>
      </c>
      <c r="C33" s="31">
        <f t="shared" si="0"/>
        <v>0.11899999999968713</v>
      </c>
      <c r="D33" s="30">
        <f t="shared" si="2"/>
        <v>2141.9999999943684</v>
      </c>
      <c r="E33" s="29"/>
      <c r="F33" s="49">
        <v>1403.3171</v>
      </c>
      <c r="G33" s="31">
        <f t="shared" si="1"/>
        <v>3.2799999999951979E-2</v>
      </c>
      <c r="H33" s="30">
        <f t="shared" si="3"/>
        <v>590.39999999913562</v>
      </c>
      <c r="I33" s="33">
        <f t="shared" si="4"/>
        <v>0.27563025210116149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3934.6592000000001</v>
      </c>
      <c r="C34" s="31">
        <f t="shared" si="0"/>
        <v>0.11410000000023501</v>
      </c>
      <c r="D34" s="30">
        <f t="shared" si="2"/>
        <v>2053.8000000042302</v>
      </c>
      <c r="E34" s="29"/>
      <c r="F34" s="49">
        <v>1403.3439000000001</v>
      </c>
      <c r="G34" s="31">
        <f t="shared" si="1"/>
        <v>2.680000000009386E-2</v>
      </c>
      <c r="H34" s="30">
        <f t="shared" si="3"/>
        <v>482.40000000168948</v>
      </c>
      <c r="I34" s="33">
        <f t="shared" si="4"/>
        <v>0.2348816827347823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3934.7721000000001</v>
      </c>
      <c r="C35" s="31">
        <f t="shared" si="0"/>
        <v>0.11290000000008149</v>
      </c>
      <c r="D35" s="30">
        <f t="shared" si="2"/>
        <v>2032.2000000014668</v>
      </c>
      <c r="E35" s="29"/>
      <c r="F35" s="49">
        <v>1403.3691999999999</v>
      </c>
      <c r="G35" s="31">
        <f t="shared" si="1"/>
        <v>2.529999999978827E-2</v>
      </c>
      <c r="H35" s="30">
        <f t="shared" si="3"/>
        <v>455.39999999618885</v>
      </c>
      <c r="I35" s="33">
        <f t="shared" si="4"/>
        <v>0.22409211691558908</v>
      </c>
      <c r="J35" s="29"/>
      <c r="K35" s="50">
        <v>6.4</v>
      </c>
      <c r="L35" s="35"/>
      <c r="M35" s="10"/>
      <c r="N35" s="60" t="s">
        <v>398</v>
      </c>
      <c r="O35" s="61"/>
      <c r="P35" s="71">
        <v>0.4</v>
      </c>
      <c r="Q35" s="72"/>
      <c r="R35" s="71">
        <v>1780</v>
      </c>
      <c r="S35" s="72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3934.8813999999998</v>
      </c>
      <c r="C36" s="31">
        <f t="shared" si="0"/>
        <v>0.10929999999962092</v>
      </c>
      <c r="D36" s="30">
        <f t="shared" si="2"/>
        <v>1967.3999999931766</v>
      </c>
      <c r="E36" s="29"/>
      <c r="F36" s="49">
        <v>1403.3914</v>
      </c>
      <c r="G36" s="31">
        <f t="shared" si="1"/>
        <v>2.2200000000111686E-2</v>
      </c>
      <c r="H36" s="30">
        <f t="shared" si="3"/>
        <v>399.60000000201035</v>
      </c>
      <c r="I36" s="33">
        <f t="shared" si="4"/>
        <v>0.20311070448480037</v>
      </c>
      <c r="J36" s="29"/>
      <c r="K36" s="50">
        <v>6.4</v>
      </c>
      <c r="L36" s="35"/>
      <c r="M36" s="10"/>
      <c r="N36" s="60" t="s">
        <v>165</v>
      </c>
      <c r="O36" s="61"/>
      <c r="P36" s="73"/>
      <c r="Q36" s="74"/>
      <c r="R36" s="73"/>
      <c r="S36" s="7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3934.9764</v>
      </c>
      <c r="C37" s="31">
        <f t="shared" si="0"/>
        <v>9.5000000000254659E-2</v>
      </c>
      <c r="D37" s="30">
        <f t="shared" si="2"/>
        <v>1710.0000000045839</v>
      </c>
      <c r="E37" s="29"/>
      <c r="F37" s="49">
        <v>1403.4038</v>
      </c>
      <c r="G37" s="31">
        <f t="shared" si="1"/>
        <v>1.2400000000070577E-2</v>
      </c>
      <c r="H37" s="30">
        <f t="shared" si="3"/>
        <v>223.20000000127038</v>
      </c>
      <c r="I37" s="33">
        <f t="shared" si="4"/>
        <v>0.1305263157898667</v>
      </c>
      <c r="J37" s="29"/>
      <c r="K37" s="50">
        <v>6.4</v>
      </c>
      <c r="L37" s="35"/>
      <c r="M37" s="10"/>
      <c r="N37" s="54" t="s">
        <v>166</v>
      </c>
      <c r="O37" s="54"/>
      <c r="P37" s="70">
        <v>6</v>
      </c>
      <c r="Q37" s="70"/>
      <c r="R37" s="54">
        <v>870</v>
      </c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3935.0718999999999</v>
      </c>
      <c r="C38" s="31">
        <f t="shared" si="0"/>
        <v>9.5499999999901775E-2</v>
      </c>
      <c r="D38" s="30">
        <f t="shared" si="2"/>
        <v>1718.9999999982319</v>
      </c>
      <c r="E38" s="29"/>
      <c r="F38" s="49">
        <v>1403.4213</v>
      </c>
      <c r="G38" s="31">
        <f t="shared" si="1"/>
        <v>1.749999999992724E-2</v>
      </c>
      <c r="H38" s="30">
        <f t="shared" si="3"/>
        <v>314.99999999869033</v>
      </c>
      <c r="I38" s="33">
        <f t="shared" si="4"/>
        <v>0.18324607329785592</v>
      </c>
      <c r="J38" s="29"/>
      <c r="K38" s="50">
        <v>6.4</v>
      </c>
      <c r="L38" s="35"/>
      <c r="M38" s="10"/>
      <c r="N38" s="54"/>
      <c r="O38" s="54"/>
      <c r="P38" s="70"/>
      <c r="Q38" s="70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3935.1716000000001</v>
      </c>
      <c r="C39" s="31">
        <f t="shared" si="0"/>
        <v>9.970000000021173E-2</v>
      </c>
      <c r="D39" s="30">
        <f t="shared" si="2"/>
        <v>1794.6000000038111</v>
      </c>
      <c r="E39" s="29"/>
      <c r="F39" s="49">
        <v>1403.4432999999999</v>
      </c>
      <c r="G39" s="31">
        <f t="shared" si="1"/>
        <v>2.1999999999934516E-2</v>
      </c>
      <c r="H39" s="30">
        <f t="shared" si="3"/>
        <v>395.99999999882129</v>
      </c>
      <c r="I39" s="33">
        <f t="shared" si="4"/>
        <v>0.22066198595674821</v>
      </c>
      <c r="J39" s="29"/>
      <c r="K39" s="50">
        <v>6.4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3935.2777999999998</v>
      </c>
      <c r="C40" s="31">
        <f t="shared" si="0"/>
        <v>0.10619999999971697</v>
      </c>
      <c r="D40" s="30">
        <f t="shared" si="2"/>
        <v>1911.5999999949054</v>
      </c>
      <c r="E40" s="29"/>
      <c r="F40" s="49">
        <v>1403.4690000000001</v>
      </c>
      <c r="G40" s="31">
        <f t="shared" si="1"/>
        <v>2.5700000000142609E-2</v>
      </c>
      <c r="H40" s="30">
        <f t="shared" si="3"/>
        <v>462.60000000256696</v>
      </c>
      <c r="I40" s="33">
        <f t="shared" si="4"/>
        <v>0.24199623352364502</v>
      </c>
      <c r="J40" s="29"/>
      <c r="K40" s="50">
        <v>6.4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3935.3836999999999</v>
      </c>
      <c r="C41" s="31">
        <f t="shared" si="0"/>
        <v>0.10590000000001965</v>
      </c>
      <c r="D41" s="30">
        <f t="shared" si="2"/>
        <v>1906.2000000003536</v>
      </c>
      <c r="E41" s="29"/>
      <c r="F41" s="49">
        <v>1403.4943000000001</v>
      </c>
      <c r="G41" s="31">
        <f t="shared" si="1"/>
        <v>2.5300000000015643E-2</v>
      </c>
      <c r="H41" s="30">
        <f t="shared" si="3"/>
        <v>455.40000000028158</v>
      </c>
      <c r="I41" s="33">
        <f t="shared" si="4"/>
        <v>0.23890462700671342</v>
      </c>
      <c r="J41" s="29"/>
      <c r="K41" s="50">
        <v>6.4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3935.4893000000002</v>
      </c>
      <c r="C42" s="31">
        <f t="shared" si="0"/>
        <v>0.10560000000032232</v>
      </c>
      <c r="D42" s="30">
        <f t="shared" si="2"/>
        <v>1900.8000000058018</v>
      </c>
      <c r="E42" s="29"/>
      <c r="F42" s="49">
        <v>1403.5192999999999</v>
      </c>
      <c r="G42" s="31">
        <f t="shared" si="1"/>
        <v>2.4999999999863576E-2</v>
      </c>
      <c r="H42" s="30">
        <f t="shared" si="3"/>
        <v>449.99999999754436</v>
      </c>
      <c r="I42" s="33">
        <f t="shared" si="4"/>
        <v>0.23674242424040973</v>
      </c>
      <c r="J42" s="29"/>
      <c r="K42" s="50">
        <v>6.4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93" t="s">
        <v>70</v>
      </c>
      <c r="B43" s="93"/>
      <c r="C43" s="93"/>
      <c r="D43" s="30">
        <f>SUM(D18:D42)</f>
        <v>45783.000000003995</v>
      </c>
      <c r="E43" s="29"/>
      <c r="F43" s="36"/>
      <c r="G43" s="29"/>
      <c r="H43" s="30">
        <f>SUM(H18:H42)</f>
        <v>9997.1999999993386</v>
      </c>
      <c r="I43" s="33">
        <f>IF(AND(H43=0,D43=0),0,H43/D43)</f>
        <v>0.2183605268330705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37"/>
      <c r="H44" s="37"/>
      <c r="I44" s="37"/>
      <c r="J44" s="37"/>
      <c r="K44" s="37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39"/>
      <c r="G45" s="39"/>
      <c r="H45" s="39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1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2.15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52"/>
      <c r="I51" s="52"/>
      <c r="J51" s="52"/>
      <c r="K51" s="114"/>
      <c r="L51" s="114"/>
      <c r="S51" s="53"/>
      <c r="T51" s="53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</row>
    <row r="53" spans="1:23" ht="20.100000000000001" customHeight="1">
      <c r="C53" s="1"/>
      <c r="D53" s="1"/>
      <c r="E53" s="1"/>
      <c r="F53" s="1"/>
      <c r="G53" s="1"/>
      <c r="H53" s="1"/>
    </row>
  </sheetData>
  <mergeCells count="259">
    <mergeCell ref="G1:H2"/>
    <mergeCell ref="J16:J17"/>
    <mergeCell ref="K16:K17"/>
    <mergeCell ref="A9:L9"/>
    <mergeCell ref="A48:C48"/>
    <mergeCell ref="A51:C51"/>
    <mergeCell ref="S50:T50"/>
    <mergeCell ref="A52:C52"/>
    <mergeCell ref="D52:F52"/>
    <mergeCell ref="D51:F51"/>
    <mergeCell ref="D48:F48"/>
    <mergeCell ref="A50:C50"/>
    <mergeCell ref="Q49:V49"/>
    <mergeCell ref="N49:P49"/>
    <mergeCell ref="H51:J51"/>
    <mergeCell ref="P35:Q36"/>
    <mergeCell ref="R35:S36"/>
    <mergeCell ref="P37:Q37"/>
    <mergeCell ref="R37:S37"/>
    <mergeCell ref="G5:H6"/>
    <mergeCell ref="A13:A17"/>
    <mergeCell ref="E16:E17"/>
    <mergeCell ref="B15:C15"/>
    <mergeCell ref="D15:E15"/>
    <mergeCell ref="B13:C13"/>
    <mergeCell ref="D13:E13"/>
    <mergeCell ref="K51:L51"/>
    <mergeCell ref="D49:F49"/>
    <mergeCell ref="D50:F50"/>
    <mergeCell ref="H50:J50"/>
    <mergeCell ref="K50:L50"/>
    <mergeCell ref="A1:F1"/>
    <mergeCell ref="A2:F2"/>
    <mergeCell ref="A3:F3"/>
    <mergeCell ref="A4:F4"/>
    <mergeCell ref="A43:C43"/>
    <mergeCell ref="A46:F46"/>
    <mergeCell ref="A12:L12"/>
    <mergeCell ref="G3:H4"/>
    <mergeCell ref="I3:L4"/>
    <mergeCell ref="A11:D11"/>
    <mergeCell ref="F14:G14"/>
    <mergeCell ref="F15:G15"/>
    <mergeCell ref="I13:I17"/>
    <mergeCell ref="J13:K13"/>
    <mergeCell ref="J14:K14"/>
    <mergeCell ref="A44:C44"/>
    <mergeCell ref="G46:L46"/>
    <mergeCell ref="J15:K15"/>
    <mergeCell ref="E11:H11"/>
    <mergeCell ref="A10:D10"/>
    <mergeCell ref="E10:G10"/>
    <mergeCell ref="A5:F5"/>
    <mergeCell ref="A6:F6"/>
    <mergeCell ref="H10:L10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A47:C47"/>
    <mergeCell ref="D47:F4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N10:O10"/>
    <mergeCell ref="N11:O11"/>
    <mergeCell ref="P7:Q7"/>
    <mergeCell ref="P8:Q8"/>
    <mergeCell ref="P9:Q9"/>
    <mergeCell ref="P10:Q10"/>
    <mergeCell ref="P12:Q12"/>
    <mergeCell ref="N31:O32"/>
    <mergeCell ref="V3:W3"/>
    <mergeCell ref="V4:W4"/>
    <mergeCell ref="V5:W5"/>
    <mergeCell ref="V6:W6"/>
    <mergeCell ref="T6:U6"/>
    <mergeCell ref="V7:W7"/>
    <mergeCell ref="M1:Z1"/>
    <mergeCell ref="M2:Z2"/>
    <mergeCell ref="X3:Z6"/>
    <mergeCell ref="M5:M6"/>
    <mergeCell ref="M3:M4"/>
    <mergeCell ref="X7:Z7"/>
    <mergeCell ref="P3:Q4"/>
    <mergeCell ref="R3:S3"/>
    <mergeCell ref="R4:S4"/>
    <mergeCell ref="N7:O7"/>
    <mergeCell ref="R7:S7"/>
    <mergeCell ref="R8:S8"/>
    <mergeCell ref="R9:S9"/>
    <mergeCell ref="R10:S10"/>
    <mergeCell ref="N3:O6"/>
    <mergeCell ref="T3:U3"/>
    <mergeCell ref="T4:U4"/>
    <mergeCell ref="T5:U5"/>
    <mergeCell ref="T7:U7"/>
    <mergeCell ref="P5:Q6"/>
    <mergeCell ref="R5:S5"/>
    <mergeCell ref="R6:S6"/>
    <mergeCell ref="N8:O8"/>
    <mergeCell ref="N9:O9"/>
    <mergeCell ref="V15:W15"/>
    <mergeCell ref="N14:O14"/>
    <mergeCell ref="N15:O15"/>
    <mergeCell ref="R11:S11"/>
    <mergeCell ref="R12:S12"/>
    <mergeCell ref="R13:S13"/>
    <mergeCell ref="R15:S15"/>
    <mergeCell ref="T15:U15"/>
    <mergeCell ref="P13:Q13"/>
    <mergeCell ref="V12:W12"/>
    <mergeCell ref="N12:O12"/>
    <mergeCell ref="N13:O13"/>
    <mergeCell ref="P11:Q11"/>
    <mergeCell ref="P15:Q15"/>
    <mergeCell ref="P14:Q14"/>
    <mergeCell ref="T11:U11"/>
    <mergeCell ref="T12:U12"/>
    <mergeCell ref="T13:U13"/>
    <mergeCell ref="R14:S14"/>
    <mergeCell ref="V11:W11"/>
    <mergeCell ref="V13:W13"/>
    <mergeCell ref="T14:U14"/>
    <mergeCell ref="V14:W14"/>
    <mergeCell ref="V8:W8"/>
    <mergeCell ref="V9:W9"/>
    <mergeCell ref="V10:W10"/>
    <mergeCell ref="T8:U8"/>
    <mergeCell ref="T9:U9"/>
    <mergeCell ref="T10:U10"/>
    <mergeCell ref="T16:U16"/>
    <mergeCell ref="N28:P28"/>
    <mergeCell ref="Q28:S28"/>
    <mergeCell ref="P16:Q16"/>
    <mergeCell ref="M17:Z17"/>
    <mergeCell ref="W18:Z21"/>
    <mergeCell ref="N18:P19"/>
    <mergeCell ref="W22:Z22"/>
    <mergeCell ref="R16:S16"/>
    <mergeCell ref="Q19:S19"/>
    <mergeCell ref="V16:W16"/>
    <mergeCell ref="M18:M19"/>
    <mergeCell ref="N16:O16"/>
    <mergeCell ref="M20:M21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Q22:S22"/>
    <mergeCell ref="T20:V21"/>
    <mergeCell ref="Q20:S20"/>
    <mergeCell ref="Q23:S23"/>
    <mergeCell ref="T23:V23"/>
    <mergeCell ref="Q26:S26"/>
    <mergeCell ref="T26:V26"/>
    <mergeCell ref="T18:V19"/>
    <mergeCell ref="T22:V22"/>
    <mergeCell ref="Q18:S18"/>
    <mergeCell ref="X12:Z12"/>
    <mergeCell ref="X13:Z13"/>
    <mergeCell ref="X14:Z14"/>
    <mergeCell ref="X15:Z15"/>
    <mergeCell ref="X16:Z16"/>
    <mergeCell ref="W26:Z26"/>
    <mergeCell ref="N27:P27"/>
    <mergeCell ref="Q27:S27"/>
    <mergeCell ref="T27:V27"/>
    <mergeCell ref="W27:Z27"/>
    <mergeCell ref="N26:P26"/>
    <mergeCell ref="T24:V24"/>
    <mergeCell ref="W24:Z24"/>
    <mergeCell ref="N25:P25"/>
    <mergeCell ref="Q25:S25"/>
    <mergeCell ref="T25:V25"/>
    <mergeCell ref="W25:Z25"/>
    <mergeCell ref="N24:P24"/>
    <mergeCell ref="Q24:S24"/>
    <mergeCell ref="N20:P21"/>
    <mergeCell ref="W23:Z23"/>
    <mergeCell ref="N23:P23"/>
    <mergeCell ref="Q21:S21"/>
    <mergeCell ref="N22:P22"/>
    <mergeCell ref="Y37:Z37"/>
    <mergeCell ref="V38:X38"/>
    <mergeCell ref="Y38:Z38"/>
    <mergeCell ref="X41:Z42"/>
    <mergeCell ref="N38:O38"/>
    <mergeCell ref="P38:Q38"/>
    <mergeCell ref="R38:S38"/>
    <mergeCell ref="T38:U38"/>
    <mergeCell ref="Y35:Z35"/>
    <mergeCell ref="N36:O36"/>
    <mergeCell ref="T36:U36"/>
    <mergeCell ref="V36:X36"/>
    <mergeCell ref="Y36:Z36"/>
    <mergeCell ref="N35:O35"/>
    <mergeCell ref="T35:U35"/>
    <mergeCell ref="V35:X35"/>
    <mergeCell ref="N37:O37"/>
    <mergeCell ref="T37:U37"/>
    <mergeCell ref="V37:X37"/>
    <mergeCell ref="I1:L2"/>
    <mergeCell ref="I5:L6"/>
    <mergeCell ref="M43:M44"/>
    <mergeCell ref="N47:O47"/>
    <mergeCell ref="T45:W45"/>
    <mergeCell ref="T46:W46"/>
    <mergeCell ref="T47:W47"/>
    <mergeCell ref="N43:O44"/>
    <mergeCell ref="P43:R44"/>
    <mergeCell ref="P45:R45"/>
    <mergeCell ref="P46:R46"/>
    <mergeCell ref="P47:R47"/>
    <mergeCell ref="R39:S39"/>
    <mergeCell ref="T39:U39"/>
    <mergeCell ref="V39:X39"/>
    <mergeCell ref="S41:S44"/>
    <mergeCell ref="T41:W44"/>
    <mergeCell ref="T34:U34"/>
    <mergeCell ref="V34:X34"/>
    <mergeCell ref="T28:V28"/>
    <mergeCell ref="W28:Z28"/>
    <mergeCell ref="X9:Z9"/>
    <mergeCell ref="X10:Z10"/>
    <mergeCell ref="X11:Z11"/>
    <mergeCell ref="A49:C49"/>
    <mergeCell ref="S51:T51"/>
    <mergeCell ref="N39:O39"/>
    <mergeCell ref="P39:Q39"/>
    <mergeCell ref="N41:O42"/>
    <mergeCell ref="P41:R42"/>
    <mergeCell ref="M40:Z40"/>
    <mergeCell ref="M41:M42"/>
    <mergeCell ref="N45:O45"/>
    <mergeCell ref="N46:O46"/>
    <mergeCell ref="X43:Z44"/>
    <mergeCell ref="X45:Z45"/>
    <mergeCell ref="X46:Z46"/>
    <mergeCell ref="X47:Z47"/>
    <mergeCell ref="Y39:Z3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3" orientation="portrait" horizontalDpi="180" verticalDpi="180" r:id="rId1"/>
  <headerFooter alignWithMargins="0"/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/>
  <dimension ref="A1:W51"/>
  <sheetViews>
    <sheetView tabSelected="1" view="pageBreakPreview" zoomScale="75" zoomScaleNormal="50" zoomScaleSheetLayoutView="75" workbookViewId="0">
      <selection activeCell="H27" sqref="H27:L27"/>
    </sheetView>
  </sheetViews>
  <sheetFormatPr defaultRowHeight="18.75"/>
  <cols>
    <col min="1" max="1" width="17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7109375" style="2" customWidth="1"/>
    <col min="13" max="13" width="8.42578125" style="2" customWidth="1"/>
    <col min="14" max="18" width="10.7109375" style="2" customWidth="1"/>
    <col min="19" max="20" width="13.7109375" style="2" customWidth="1"/>
    <col min="21" max="21" width="11.85546875" style="2" customWidth="1"/>
    <col min="22" max="22" width="24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231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9"/>
      <c r="T4" s="8"/>
      <c r="U4" s="8"/>
      <c r="V4" s="8"/>
      <c r="W4" s="22"/>
    </row>
    <row r="5" spans="1:23" ht="18" customHeight="1">
      <c r="A5" s="141" t="s">
        <v>181</v>
      </c>
      <c r="B5" s="141"/>
      <c r="C5" s="141"/>
      <c r="D5" s="141"/>
      <c r="E5" s="141"/>
      <c r="F5" s="95" t="s">
        <v>156</v>
      </c>
      <c r="G5" s="95"/>
      <c r="H5" s="95"/>
      <c r="I5" s="63" t="s">
        <v>259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9"/>
      <c r="T5" s="8"/>
      <c r="U5" s="8"/>
      <c r="V5" s="8"/>
      <c r="W5" s="22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9"/>
      <c r="T6" s="8"/>
      <c r="U6" s="8"/>
      <c r="V6" s="8"/>
      <c r="W6" s="22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9"/>
      <c r="T7" s="8"/>
      <c r="U7" s="8"/>
      <c r="V7" s="8"/>
      <c r="W7" s="22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9"/>
      <c r="T8" s="8"/>
      <c r="U8" s="8"/>
      <c r="V8" s="8"/>
      <c r="W8" s="22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9"/>
      <c r="T9" s="8"/>
      <c r="U9" s="8"/>
      <c r="V9" s="8"/>
      <c r="W9" s="22"/>
    </row>
    <row r="10" spans="1:23" ht="19.5" customHeight="1">
      <c r="A10" s="132" t="s">
        <v>151</v>
      </c>
      <c r="B10" s="132"/>
      <c r="C10" s="107" t="s">
        <v>258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9"/>
      <c r="T10" s="8"/>
      <c r="U10" s="8"/>
      <c r="V10" s="8"/>
      <c r="W10" s="22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9">
        <v>1125</v>
      </c>
      <c r="T11" s="8"/>
      <c r="U11" s="8"/>
      <c r="V11" s="8">
        <v>200</v>
      </c>
      <c r="W11" s="22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ref="F15:F39" si="0">IF(OR(B15="",D15=""),"",IF(ISERROR(D15/B15),IF(D15=0,0,""),D15/B15))</f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24'!D19+'Ячейка 2'!D19</f>
        <v>6330.5999999947744</v>
      </c>
      <c r="C16" s="27"/>
      <c r="D16" s="133">
        <f>'Ячейка 24'!H19+'Ячейка 2'!H19</f>
        <v>2582.999999994172</v>
      </c>
      <c r="E16" s="133"/>
      <c r="F16" s="135">
        <f t="shared" si="0"/>
        <v>0.40801819732668376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24'!D20+'Ячейка 2'!D20</f>
        <v>6191.9999999927313</v>
      </c>
      <c r="C17" s="27"/>
      <c r="D17" s="133">
        <f>'Ячейка 24'!H20+'Ячейка 2'!H20</f>
        <v>2485.8000000103857</v>
      </c>
      <c r="E17" s="133"/>
      <c r="F17" s="135">
        <f t="shared" si="0"/>
        <v>0.40145348837424155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24'!D21+'Ячейка 2'!D21</f>
        <v>6168.6000000190688</v>
      </c>
      <c r="C18" s="27"/>
      <c r="D18" s="133">
        <f>'Ячейка 24'!H21+'Ячейка 2'!H21</f>
        <v>2483.9999999985594</v>
      </c>
      <c r="E18" s="133"/>
      <c r="F18" s="135">
        <f t="shared" si="0"/>
        <v>0.40268456375691092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24'!D22+'Ячейка 2'!D22</f>
        <v>6015.5999999960841</v>
      </c>
      <c r="C19" s="27"/>
      <c r="D19" s="133">
        <f>'Ячейка 24'!H22+'Ячейка 2'!H22</f>
        <v>2386.7999999902167</v>
      </c>
      <c r="E19" s="133"/>
      <c r="F19" s="135">
        <f t="shared" si="0"/>
        <v>0.39676840215303055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24'!D23+'Ячейка 2'!D23</f>
        <v>5927.3999999977605</v>
      </c>
      <c r="C20" s="27"/>
      <c r="D20" s="133">
        <f>'Ячейка 24'!H23+'Ячейка 2'!H23</f>
        <v>2368.8000000029206</v>
      </c>
      <c r="E20" s="133"/>
      <c r="F20" s="135">
        <f t="shared" si="0"/>
        <v>0.39963559064747034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>
        <v>1240</v>
      </c>
      <c r="T20" s="8"/>
      <c r="U20" s="8"/>
      <c r="V20" s="8">
        <v>500</v>
      </c>
      <c r="W20" s="9"/>
    </row>
    <row r="21" spans="1:23" ht="20.100000000000001" customHeight="1">
      <c r="A21" s="5" t="s">
        <v>13</v>
      </c>
      <c r="B21" s="27">
        <f>'Ячейка 24'!D24+'Ячейка 2'!D24</f>
        <v>5878.7999999894964</v>
      </c>
      <c r="C21" s="27"/>
      <c r="D21" s="133">
        <f>'Ячейка 24'!H24+'Ячейка 2'!H24</f>
        <v>2307.6000000060048</v>
      </c>
      <c r="E21" s="133"/>
      <c r="F21" s="135">
        <f t="shared" si="0"/>
        <v>0.39252908757061439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>
        <v>1680</v>
      </c>
      <c r="T21" s="8"/>
      <c r="U21" s="8"/>
      <c r="V21" s="8">
        <v>800</v>
      </c>
      <c r="W21" s="9"/>
    </row>
    <row r="22" spans="1:23" ht="20.100000000000001" customHeight="1">
      <c r="A22" s="5" t="s">
        <v>14</v>
      </c>
      <c r="B22" s="27">
        <f>'Ячейка 24'!D25+'Ячейка 2'!D25</f>
        <v>5835.6000000167114</v>
      </c>
      <c r="C22" s="27"/>
      <c r="D22" s="133">
        <f>'Ячейка 24'!H25+'Ячейка 2'!H25</f>
        <v>2179.7999999930653</v>
      </c>
      <c r="E22" s="133"/>
      <c r="F22" s="135">
        <f t="shared" si="0"/>
        <v>0.3735348550255026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24'!D26+'Ячейка 2'!D26</f>
        <v>5859.0000000067448</v>
      </c>
      <c r="C23" s="27"/>
      <c r="D23" s="133">
        <f>'Ячейка 24'!H26+'Ячейка 2'!H26</f>
        <v>2100.6000000006679</v>
      </c>
      <c r="E23" s="133"/>
      <c r="F23" s="135">
        <f t="shared" si="0"/>
        <v>0.35852534562182109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24'!D27+'Ячейка 2'!D27</f>
        <v>6276.5999999755877</v>
      </c>
      <c r="C24" s="27"/>
      <c r="D24" s="133">
        <f>'Ячейка 24'!H27+'Ячейка 2'!H27</f>
        <v>2339.9999999978718</v>
      </c>
      <c r="E24" s="133"/>
      <c r="F24" s="135">
        <f t="shared" si="0"/>
        <v>0.37281330656836076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24'!D28+'Ячейка 2'!D28</f>
        <v>6332.4000000229717</v>
      </c>
      <c r="C25" s="27"/>
      <c r="D25" s="133">
        <f>'Ячейка 24'!H28+'Ячейка 2'!H28</f>
        <v>2323.8000000019383</v>
      </c>
      <c r="E25" s="133"/>
      <c r="F25" s="135">
        <f t="shared" si="0"/>
        <v>0.36696986924286346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24'!D29+'Ячейка 2'!D29</f>
        <v>6593.3999999779189</v>
      </c>
      <c r="C26" s="27"/>
      <c r="D26" s="133">
        <f>'Ячейка 24'!H29+'Ячейка 2'!H29</f>
        <v>2431.8000000034772</v>
      </c>
      <c r="E26" s="133"/>
      <c r="F26" s="135">
        <f t="shared" si="0"/>
        <v>0.36882336882513139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24'!D30+'Ячейка 2'!D30</f>
        <v>6964.1999999912514</v>
      </c>
      <c r="C27" s="27"/>
      <c r="D27" s="133">
        <f>'Ячейка 24'!H30+'Ячейка 2'!H30</f>
        <v>2712.600000002567</v>
      </c>
      <c r="E27" s="133"/>
      <c r="F27" s="135">
        <f t="shared" si="0"/>
        <v>0.38950633238648724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24'!D31+'Ячейка 2'!D31</f>
        <v>6858.0000000056316</v>
      </c>
      <c r="C28" s="27"/>
      <c r="D28" s="133">
        <f>'Ячейка 24'!H31+'Ячейка 2'!H31</f>
        <v>2694.5999999988999</v>
      </c>
      <c r="E28" s="133"/>
      <c r="F28" s="135">
        <f t="shared" si="0"/>
        <v>0.3929133858262886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24'!D32+'Ячейка 2'!D32</f>
        <v>6919.20000000664</v>
      </c>
      <c r="C29" s="27"/>
      <c r="D29" s="133">
        <f>'Ячейка 24'!H32+'Ячейка 2'!H32</f>
        <v>2743.1999999989785</v>
      </c>
      <c r="E29" s="133"/>
      <c r="F29" s="135">
        <f t="shared" si="0"/>
        <v>0.39646201872996095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24'!D33+'Ячейка 2'!D33</f>
        <v>7061.4000000077795</v>
      </c>
      <c r="C30" s="27"/>
      <c r="D30" s="133">
        <f>'Ячейка 24'!H33+'Ячейка 2'!H33</f>
        <v>2826.0000000027503</v>
      </c>
      <c r="E30" s="133"/>
      <c r="F30" s="135">
        <f t="shared" si="0"/>
        <v>0.40020392556711659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24'!D34+'Ячейка 2'!D34</f>
        <v>6917.3999999866282</v>
      </c>
      <c r="C31" s="27"/>
      <c r="D31" s="133">
        <f>'Ячейка 24'!H34+'Ячейка 2'!H34</f>
        <v>2663.9999999943029</v>
      </c>
      <c r="E31" s="133"/>
      <c r="F31" s="135">
        <f t="shared" si="0"/>
        <v>0.38511579495178139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24'!D35+'Ячейка 2'!D35</f>
        <v>6818.4000000073866</v>
      </c>
      <c r="C32" s="27"/>
      <c r="D32" s="133">
        <f>'Ячейка 24'!H35+'Ячейка 2'!H35</f>
        <v>2608.1999999960317</v>
      </c>
      <c r="E32" s="133"/>
      <c r="F32" s="135">
        <f t="shared" si="0"/>
        <v>0.38252375923870791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24'!D36+'Ячейка 2'!D36</f>
        <v>6685.1999999917098</v>
      </c>
      <c r="C33" s="27"/>
      <c r="D33" s="133">
        <f>'Ячейка 24'!H36+'Ячейка 2'!H36</f>
        <v>2473.2000000053631</v>
      </c>
      <c r="E33" s="133"/>
      <c r="F33" s="135">
        <f t="shared" si="0"/>
        <v>0.36995153473470205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24'!D37+'Ячейка 2'!D37</f>
        <v>6415.2000000267435</v>
      </c>
      <c r="C34" s="27"/>
      <c r="D34" s="133">
        <f>'Ячейка 24'!H37+'Ячейка 2'!H37</f>
        <v>2309.3999999973676</v>
      </c>
      <c r="E34" s="133"/>
      <c r="F34" s="135">
        <f t="shared" si="0"/>
        <v>0.35998877665353224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24'!D38+'Ячейка 2'!D38</f>
        <v>6526.7999999823587</v>
      </c>
      <c r="C35" s="27"/>
      <c r="D35" s="133">
        <f>'Ячейка 24'!H38+'Ячейка 2'!H38</f>
        <v>2574.0000000005239</v>
      </c>
      <c r="E35" s="133"/>
      <c r="F35" s="135">
        <f t="shared" si="0"/>
        <v>0.39437396580368345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24'!D39+'Ячейка 2'!D39</f>
        <v>6782.3999999918669</v>
      </c>
      <c r="C36" s="27"/>
      <c r="D36" s="133">
        <f>'Ячейка 24'!H39+'Ячейка 2'!H39</f>
        <v>2858.4000000028027</v>
      </c>
      <c r="E36" s="133"/>
      <c r="F36" s="135">
        <f t="shared" si="0"/>
        <v>0.42144373673127955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24'!D40+'Ячейка 2'!D40</f>
        <v>6885.0000000193177</v>
      </c>
      <c r="C37" s="27"/>
      <c r="D37" s="133">
        <f>'Ячейка 24'!H40+'Ячейка 2'!H40</f>
        <v>2870.9999999955471</v>
      </c>
      <c r="E37" s="133"/>
      <c r="F37" s="135">
        <f t="shared" si="0"/>
        <v>0.41699346405047083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24'!D41+'Ячейка 2'!D41</f>
        <v>6688.7999999989916</v>
      </c>
      <c r="C38" s="27"/>
      <c r="D38" s="133">
        <f>'Ячейка 24'!H41+'Ячейка 2'!H41</f>
        <v>2766.6000000094755</v>
      </c>
      <c r="E38" s="133"/>
      <c r="F38" s="135">
        <f t="shared" si="0"/>
        <v>0.4136167922512099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24'!D42+'Ячейка 2'!D42</f>
        <v>6796.7999999882522</v>
      </c>
      <c r="C39" s="27"/>
      <c r="D39" s="133">
        <f>'Ячейка 24'!H42+'Ячейка 2'!H42</f>
        <v>2807.9999999868051</v>
      </c>
      <c r="E39" s="133"/>
      <c r="F39" s="135">
        <f t="shared" si="0"/>
        <v>0.4131355932191117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381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155728.79999999443</v>
      </c>
      <c r="C40" s="27"/>
      <c r="D40" s="133">
        <f>SUM(D15:E39)</f>
        <v>60901.199999990684</v>
      </c>
      <c r="E40" s="133"/>
      <c r="F40" s="135">
        <f>IF(OR(B40="",D40=""),"",IF(ISERROR(D40/B40),IF(D40=0,0,""),D40/B40))</f>
        <v>0.39107217162138835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19202.399999976478</v>
      </c>
      <c r="C44" s="137"/>
      <c r="D44" s="27">
        <f>SUM(D24:E26)</f>
        <v>7095.6000000032873</v>
      </c>
      <c r="E44" s="136">
        <f>B44/3</f>
        <v>6400.7999999921594</v>
      </c>
      <c r="F44" s="140"/>
      <c r="G44" s="137"/>
      <c r="H44" s="136">
        <f>D44/3</f>
        <v>2365.2000000010958</v>
      </c>
      <c r="I44" s="137"/>
      <c r="J44" s="138">
        <f>H44/E44</f>
        <v>0.36951631046181616</v>
      </c>
      <c r="K44" s="139"/>
      <c r="L44" s="139"/>
    </row>
    <row r="45" spans="1:22" ht="20.100000000000001" customHeight="1">
      <c r="A45" s="4" t="s">
        <v>43</v>
      </c>
      <c r="B45" s="136">
        <f>SUM(B33:B36)</f>
        <v>26409.599999992679</v>
      </c>
      <c r="C45" s="137"/>
      <c r="D45" s="27">
        <f>SUM(D33:E36)</f>
        <v>10215.000000006057</v>
      </c>
      <c r="E45" s="136">
        <f>B45/4</f>
        <v>6602.3999999981697</v>
      </c>
      <c r="F45" s="140"/>
      <c r="G45" s="137"/>
      <c r="H45" s="136">
        <f>D45/4</f>
        <v>2553.7500000015143</v>
      </c>
      <c r="I45" s="137"/>
      <c r="J45" s="138">
        <f>H45/E45</f>
        <v>0.38679116684875536</v>
      </c>
      <c r="K45" s="139"/>
      <c r="L45" s="139"/>
    </row>
    <row r="46" spans="1:22" ht="20.100000000000001" customHeight="1">
      <c r="A46" s="4" t="s">
        <v>44</v>
      </c>
      <c r="B46" s="136">
        <f>SUM(B16:B39)</f>
        <v>155728.79999999443</v>
      </c>
      <c r="C46" s="137"/>
      <c r="D46" s="27">
        <f>SUM(D16:E39)</f>
        <v>60901.199999990684</v>
      </c>
      <c r="E46" s="136">
        <f>B46/24</f>
        <v>6488.6999999997679</v>
      </c>
      <c r="F46" s="140"/>
      <c r="G46" s="137"/>
      <c r="H46" s="136">
        <f>D46/24</f>
        <v>2537.5499999996118</v>
      </c>
      <c r="I46" s="137"/>
      <c r="J46" s="138">
        <f>H46/E46</f>
        <v>0.39107217162138835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73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9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W51"/>
  <sheetViews>
    <sheetView view="pageBreakPreview" zoomScale="75" zoomScaleNormal="100" workbookViewId="0">
      <selection activeCell="H31" sqref="H31:L31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.42578125" style="2" customWidth="1"/>
    <col min="21" max="21" width="12.7109375" style="2" customWidth="1"/>
    <col min="22" max="22" width="11.85546875" style="2" customWidth="1"/>
    <col min="23" max="23" width="14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232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9"/>
      <c r="T4" s="10"/>
      <c r="U4" s="8"/>
      <c r="V4" s="9"/>
      <c r="W4" s="22"/>
    </row>
    <row r="5" spans="1:23" ht="18" customHeight="1">
      <c r="A5" s="141" t="s">
        <v>181</v>
      </c>
      <c r="B5" s="141"/>
      <c r="C5" s="141"/>
      <c r="D5" s="141"/>
      <c r="E5" s="141"/>
      <c r="F5" s="95" t="s">
        <v>156</v>
      </c>
      <c r="G5" s="95"/>
      <c r="H5" s="95"/>
      <c r="I5" s="63" t="s">
        <v>257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9"/>
      <c r="T5" s="10"/>
      <c r="U5" s="8"/>
      <c r="V5" s="9"/>
      <c r="W5" s="22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9"/>
      <c r="T6" s="10"/>
      <c r="U6" s="8"/>
      <c r="V6" s="9"/>
      <c r="W6" s="22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9"/>
      <c r="T7" s="10"/>
      <c r="U7" s="8"/>
      <c r="V7" s="9"/>
      <c r="W7" s="22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9"/>
      <c r="T8" s="10"/>
      <c r="U8" s="8"/>
      <c r="V8" s="9"/>
      <c r="W8" s="22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9"/>
      <c r="T9" s="10"/>
      <c r="U9" s="8"/>
      <c r="V9" s="9"/>
      <c r="W9" s="22"/>
    </row>
    <row r="10" spans="1:23" ht="19.5" customHeight="1">
      <c r="A10" s="132" t="s">
        <v>151</v>
      </c>
      <c r="B10" s="132"/>
      <c r="C10" s="107" t="s">
        <v>256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9"/>
      <c r="T10" s="10"/>
      <c r="U10" s="8"/>
      <c r="V10" s="9"/>
      <c r="W10" s="22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9"/>
      <c r="T11" s="10"/>
      <c r="U11" s="8"/>
      <c r="V11" s="9"/>
      <c r="W11" s="22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60"/>
      <c r="E14" s="61"/>
      <c r="F14" s="138" t="str">
        <f t="shared" ref="F14:F40" si="0">IF(OR(B14="",D14=""),"",IF(ISERROR(D14/B14),IF(D14=0,0,""),D14/B14))</f>
        <v/>
      </c>
      <c r="G14" s="142"/>
      <c r="H14" s="60"/>
      <c r="I14" s="65"/>
      <c r="J14" s="65"/>
      <c r="K14" s="65"/>
      <c r="L14" s="65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79"/>
      <c r="E15" s="129"/>
      <c r="F15" s="138" t="str">
        <f t="shared" si="0"/>
        <v/>
      </c>
      <c r="G15" s="142"/>
      <c r="H15" s="60"/>
      <c r="I15" s="65"/>
      <c r="J15" s="65"/>
      <c r="K15" s="65"/>
      <c r="L15" s="65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3'!D19+'Ячейка 4'!D19</f>
        <v>2566.8000000023312</v>
      </c>
      <c r="C16" s="27"/>
      <c r="D16" s="136">
        <f>'Ячейка 3'!H19+'Ячейка 4'!H19</f>
        <v>1789.1999999928885</v>
      </c>
      <c r="E16" s="137"/>
      <c r="F16" s="138">
        <f t="shared" si="0"/>
        <v>0.6970546984538194</v>
      </c>
      <c r="G16" s="142"/>
      <c r="H16" s="60"/>
      <c r="I16" s="65"/>
      <c r="J16" s="65"/>
      <c r="K16" s="65"/>
      <c r="L16" s="65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3'!D20+'Ячейка 4'!D20</f>
        <v>2502.0000000185973</v>
      </c>
      <c r="C17" s="27"/>
      <c r="D17" s="136">
        <f>'Ячейка 3'!H20+'Ячейка 4'!H20</f>
        <v>1724.4000000009692</v>
      </c>
      <c r="E17" s="137"/>
      <c r="F17" s="138">
        <f t="shared" si="0"/>
        <v>0.68920863308878966</v>
      </c>
      <c r="G17" s="142"/>
      <c r="H17" s="60"/>
      <c r="I17" s="65"/>
      <c r="J17" s="65"/>
      <c r="K17" s="65"/>
      <c r="L17" s="65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3'!D21+'Ячейка 4'!D21</f>
        <v>2487.5999999567284</v>
      </c>
      <c r="C18" s="27"/>
      <c r="D18" s="136">
        <f>'Ячейка 3'!H21+'Ячейка 4'!H21</f>
        <v>1728.0000000000655</v>
      </c>
      <c r="E18" s="137"/>
      <c r="F18" s="138">
        <f t="shared" si="0"/>
        <v>0.6946454414014005</v>
      </c>
      <c r="G18" s="142"/>
      <c r="H18" s="60"/>
      <c r="I18" s="65"/>
      <c r="J18" s="65"/>
      <c r="K18" s="65"/>
      <c r="L18" s="65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3'!D22+'Ячейка 4'!D22</f>
        <v>2484.0000000313012</v>
      </c>
      <c r="C19" s="27"/>
      <c r="D19" s="136">
        <f>'Ячейка 3'!H22+'Ячейка 4'!H22</f>
        <v>1728.0000000000655</v>
      </c>
      <c r="E19" s="137"/>
      <c r="F19" s="138">
        <f t="shared" si="0"/>
        <v>0.69565217390430389</v>
      </c>
      <c r="G19" s="142"/>
      <c r="H19" s="60"/>
      <c r="I19" s="65"/>
      <c r="J19" s="65"/>
      <c r="K19" s="65"/>
      <c r="L19" s="65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3'!D23+'Ячейка 4'!D23</f>
        <v>2422.7999999893655</v>
      </c>
      <c r="C20" s="27"/>
      <c r="D20" s="136">
        <f>'Ячейка 3'!H23+'Ячейка 4'!H23</f>
        <v>1706.4000000054875</v>
      </c>
      <c r="E20" s="137"/>
      <c r="F20" s="138">
        <f t="shared" si="0"/>
        <v>0.70430906389837278</v>
      </c>
      <c r="G20" s="142"/>
      <c r="H20" s="60"/>
      <c r="I20" s="65"/>
      <c r="J20" s="65"/>
      <c r="K20" s="65"/>
      <c r="L20" s="65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3'!D24+'Ячейка 4'!D24</f>
        <v>2372.4000000020169</v>
      </c>
      <c r="C21" s="27"/>
      <c r="D21" s="136">
        <f>'Ячейка 3'!H24+'Ячейка 4'!H24</f>
        <v>1674.0000000054351</v>
      </c>
      <c r="E21" s="137"/>
      <c r="F21" s="138">
        <f t="shared" si="0"/>
        <v>0.70561456752824647</v>
      </c>
      <c r="G21" s="142"/>
      <c r="H21" s="60"/>
      <c r="I21" s="65"/>
      <c r="J21" s="65"/>
      <c r="K21" s="65"/>
      <c r="L21" s="65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3'!D25+'Ячейка 4'!D25</f>
        <v>2401.1999999947875</v>
      </c>
      <c r="C22" s="27"/>
      <c r="D22" s="136">
        <f>'Ячейка 3'!H25+'Ячейка 4'!H25</f>
        <v>1677.599999996346</v>
      </c>
      <c r="E22" s="137"/>
      <c r="F22" s="138">
        <f t="shared" si="0"/>
        <v>0.69865067466266351</v>
      </c>
      <c r="G22" s="142"/>
      <c r="H22" s="60"/>
      <c r="I22" s="65"/>
      <c r="J22" s="65"/>
      <c r="K22" s="65"/>
      <c r="L22" s="65"/>
    </row>
    <row r="23" spans="1:23" ht="20.100000000000001" customHeight="1">
      <c r="A23" s="5" t="s">
        <v>15</v>
      </c>
      <c r="B23" s="27">
        <f>'Ячейка 3'!D26+'Ячейка 4'!D26</f>
        <v>2501.9999999858555</v>
      </c>
      <c r="C23" s="27"/>
      <c r="D23" s="136">
        <f>'Ячейка 3'!H26+'Ячейка 4'!H26</f>
        <v>1742.4000000046362</v>
      </c>
      <c r="E23" s="137"/>
      <c r="F23" s="138">
        <f t="shared" si="0"/>
        <v>0.69640287770363174</v>
      </c>
      <c r="G23" s="142"/>
      <c r="H23" s="60"/>
      <c r="I23" s="65"/>
      <c r="J23" s="65"/>
      <c r="K23" s="65"/>
      <c r="L23" s="65"/>
    </row>
    <row r="24" spans="1:23" ht="20.100000000000001" customHeight="1">
      <c r="A24" s="5" t="s">
        <v>16</v>
      </c>
      <c r="B24" s="27">
        <f>'Ячейка 3'!D27+'Ячейка 4'!D27</f>
        <v>2656.8000000206666</v>
      </c>
      <c r="C24" s="27"/>
      <c r="D24" s="136">
        <f>'Ячейка 3'!H27+'Ячейка 4'!H27</f>
        <v>1785.5999999856067</v>
      </c>
      <c r="E24" s="137"/>
      <c r="F24" s="138">
        <f t="shared" si="0"/>
        <v>0.67208672085656318</v>
      </c>
      <c r="G24" s="142"/>
      <c r="H24" s="60"/>
      <c r="I24" s="65"/>
      <c r="J24" s="65"/>
      <c r="K24" s="65"/>
      <c r="L24" s="65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3'!D28+'Ячейка 4'!D28</f>
        <v>2707.2000000080152</v>
      </c>
      <c r="C25" s="27"/>
      <c r="D25" s="136">
        <f>'Ячейка 3'!H28+'Ячейка 4'!H28</f>
        <v>1728.0000000082509</v>
      </c>
      <c r="E25" s="137"/>
      <c r="F25" s="138">
        <f t="shared" si="0"/>
        <v>0.63829787234158353</v>
      </c>
      <c r="G25" s="142"/>
      <c r="H25" s="60"/>
      <c r="I25" s="65"/>
      <c r="J25" s="65"/>
      <c r="K25" s="65"/>
      <c r="L25" s="65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3'!D29+'Ячейка 4'!D29</f>
        <v>2714.3999999898369</v>
      </c>
      <c r="C26" s="27"/>
      <c r="D26" s="136">
        <f>'Ячейка 3'!H29+'Ячейка 4'!H29</f>
        <v>1699.1999999991094</v>
      </c>
      <c r="E26" s="137"/>
      <c r="F26" s="138">
        <f t="shared" si="0"/>
        <v>0.62599469496222793</v>
      </c>
      <c r="G26" s="142"/>
      <c r="H26" s="60"/>
      <c r="I26" s="65"/>
      <c r="J26" s="65"/>
      <c r="K26" s="65"/>
      <c r="L26" s="65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3'!D30+'Ячейка 4'!D30</f>
        <v>2714.4000000062078</v>
      </c>
      <c r="C27" s="27"/>
      <c r="D27" s="136">
        <f>'Ячейка 3'!H30+'Ячейка 4'!H30</f>
        <v>1709.9999999963984</v>
      </c>
      <c r="E27" s="137"/>
      <c r="F27" s="138">
        <f t="shared" si="0"/>
        <v>0.62997347479829335</v>
      </c>
      <c r="G27" s="142"/>
      <c r="H27" s="60"/>
      <c r="I27" s="65"/>
      <c r="J27" s="65"/>
      <c r="K27" s="65"/>
      <c r="L27" s="65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3'!D31+'Ячейка 4'!D31</f>
        <v>2681.9999999897846</v>
      </c>
      <c r="C28" s="27"/>
      <c r="D28" s="136">
        <f>'Ячейка 3'!H31+'Ячейка 4'!H31</f>
        <v>1706.3999999973021</v>
      </c>
      <c r="E28" s="137"/>
      <c r="F28" s="138">
        <f t="shared" si="0"/>
        <v>0.63624161073967245</v>
      </c>
      <c r="G28" s="142"/>
      <c r="H28" s="60"/>
      <c r="I28" s="65"/>
      <c r="J28" s="65"/>
      <c r="K28" s="65"/>
      <c r="L28" s="65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3'!D32+'Ячейка 4'!D32</f>
        <v>2696.4000000025408</v>
      </c>
      <c r="C29" s="27"/>
      <c r="D29" s="136">
        <f>'Ячейка 3'!H32+'Ячейка 4'!H32</f>
        <v>1688.4000000018204</v>
      </c>
      <c r="E29" s="137"/>
      <c r="F29" s="138">
        <f t="shared" si="0"/>
        <v>0.62616822429915053</v>
      </c>
      <c r="G29" s="142"/>
      <c r="H29" s="60"/>
      <c r="I29" s="65"/>
      <c r="J29" s="65"/>
      <c r="K29" s="65"/>
      <c r="L29" s="65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3'!D33+'Ячейка 4'!D33</f>
        <v>2617.1999999896798</v>
      </c>
      <c r="C30" s="27"/>
      <c r="D30" s="136">
        <f>'Ячейка 3'!H33+'Ячейка 4'!H33</f>
        <v>1659.6000000172353</v>
      </c>
      <c r="E30" s="137"/>
      <c r="F30" s="138">
        <f t="shared" si="0"/>
        <v>0.63411279230619721</v>
      </c>
      <c r="G30" s="142"/>
      <c r="H30" s="60"/>
      <c r="I30" s="65"/>
      <c r="J30" s="65"/>
      <c r="K30" s="65"/>
      <c r="L30" s="65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3'!D34+'Ячейка 4'!D34</f>
        <v>2577.6000000241766</v>
      </c>
      <c r="C31" s="27"/>
      <c r="D31" s="136">
        <f>'Ячейка 3'!H34+'Ячейка 4'!H34</f>
        <v>1691.9999999845459</v>
      </c>
      <c r="E31" s="137"/>
      <c r="F31" s="138">
        <f t="shared" si="0"/>
        <v>0.65642458099343415</v>
      </c>
      <c r="G31" s="142"/>
      <c r="H31" s="60"/>
      <c r="I31" s="65"/>
      <c r="J31" s="65"/>
      <c r="K31" s="65"/>
      <c r="L31" s="65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3'!D35+'Ячейка 4'!D35</f>
        <v>2494.8000000040338</v>
      </c>
      <c r="C32" s="27"/>
      <c r="D32" s="136">
        <f>'Ячейка 3'!H35+'Ячейка 4'!H35</f>
        <v>1652.4000000108572</v>
      </c>
      <c r="E32" s="137"/>
      <c r="F32" s="138">
        <f t="shared" si="0"/>
        <v>0.66233766234094338</v>
      </c>
      <c r="G32" s="142"/>
      <c r="H32" s="60"/>
      <c r="I32" s="65"/>
      <c r="J32" s="65"/>
      <c r="K32" s="65"/>
      <c r="L32" s="65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3'!D36+'Ячейка 4'!D36</f>
        <v>2494.799999971292</v>
      </c>
      <c r="C33" s="27"/>
      <c r="D33" s="136">
        <f>'Ячейка 3'!H36+'Ячейка 4'!H36</f>
        <v>1623.6000000017157</v>
      </c>
      <c r="E33" s="137"/>
      <c r="F33" s="138">
        <f t="shared" si="0"/>
        <v>0.65079365080182727</v>
      </c>
      <c r="G33" s="142"/>
      <c r="H33" s="60"/>
      <c r="I33" s="65"/>
      <c r="J33" s="65"/>
      <c r="K33" s="65"/>
      <c r="L33" s="65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3'!D37+'Ячейка 4'!D37</f>
        <v>2527.2000000204571</v>
      </c>
      <c r="C34" s="27"/>
      <c r="D34" s="136">
        <f>'Ячейка 3'!H37+'Ячейка 4'!H37</f>
        <v>1655.9999999935826</v>
      </c>
      <c r="E34" s="137"/>
      <c r="F34" s="138">
        <f t="shared" si="0"/>
        <v>0.6552706552628117</v>
      </c>
      <c r="G34" s="142"/>
      <c r="H34" s="60"/>
      <c r="I34" s="65"/>
      <c r="J34" s="65"/>
      <c r="K34" s="65"/>
      <c r="L34" s="65"/>
    </row>
    <row r="35" spans="1:22" ht="20.100000000000001" customHeight="1">
      <c r="A35" s="5" t="s">
        <v>27</v>
      </c>
      <c r="B35" s="27">
        <f>'Ячейка 3'!D38+'Ячейка 4'!D38</f>
        <v>2530.7999999949971</v>
      </c>
      <c r="C35" s="27"/>
      <c r="D35" s="136">
        <f>'Ячейка 3'!H38+'Ячейка 4'!H38</f>
        <v>1731.6000000073473</v>
      </c>
      <c r="E35" s="137"/>
      <c r="F35" s="138">
        <f t="shared" si="0"/>
        <v>0.6842105263200452</v>
      </c>
      <c r="G35" s="142"/>
      <c r="H35" s="60"/>
      <c r="I35" s="65"/>
      <c r="J35" s="65"/>
      <c r="K35" s="65"/>
      <c r="L35" s="65"/>
    </row>
    <row r="36" spans="1:22" ht="20.100000000000001" customHeight="1">
      <c r="A36" s="5" t="s">
        <v>28</v>
      </c>
      <c r="B36" s="27">
        <f>'Ячейка 3'!D39+'Ячейка 4'!D39</f>
        <v>2491.199999996752</v>
      </c>
      <c r="C36" s="27"/>
      <c r="D36" s="136">
        <f>'Ячейка 3'!H39+'Ячейка 4'!H39</f>
        <v>1706.3999999891166</v>
      </c>
      <c r="E36" s="137"/>
      <c r="F36" s="138">
        <f t="shared" si="0"/>
        <v>0.68497109826242031</v>
      </c>
      <c r="G36" s="142"/>
      <c r="H36" s="60"/>
      <c r="I36" s="65"/>
      <c r="J36" s="65"/>
      <c r="K36" s="65"/>
      <c r="L36" s="65"/>
    </row>
    <row r="37" spans="1:22" ht="20.100000000000001" customHeight="1">
      <c r="A37" s="5" t="s">
        <v>29</v>
      </c>
      <c r="B37" s="27">
        <f>'Ячейка 3'!D40+'Ячейка 4'!D40</f>
        <v>2483.9999999821885</v>
      </c>
      <c r="C37" s="27"/>
      <c r="D37" s="136">
        <f>'Ячейка 3'!H40+'Ячейка 4'!H40</f>
        <v>1663.1999999999607</v>
      </c>
      <c r="E37" s="137"/>
      <c r="F37" s="138">
        <f t="shared" si="0"/>
        <v>0.66956521739608965</v>
      </c>
      <c r="G37" s="142"/>
      <c r="H37" s="60"/>
      <c r="I37" s="65"/>
      <c r="J37" s="65"/>
      <c r="K37" s="65"/>
      <c r="L37" s="65"/>
    </row>
    <row r="38" spans="1:22" ht="20.100000000000001" customHeight="1">
      <c r="A38" s="5" t="s">
        <v>30</v>
      </c>
      <c r="B38" s="27">
        <f>'Ячейка 3'!D41+'Ячейка 4'!D41</f>
        <v>2498.4000000113156</v>
      </c>
      <c r="C38" s="27"/>
      <c r="D38" s="136">
        <f>'Ячейка 3'!H41+'Ячейка 4'!H41</f>
        <v>1656.0000000017681</v>
      </c>
      <c r="E38" s="137"/>
      <c r="F38" s="138">
        <f t="shared" si="0"/>
        <v>0.66282420749050108</v>
      </c>
      <c r="G38" s="142"/>
      <c r="H38" s="60"/>
      <c r="I38" s="65"/>
      <c r="J38" s="65"/>
      <c r="K38" s="65"/>
      <c r="L38" s="65"/>
    </row>
    <row r="39" spans="1:22" ht="20.100000000000001" customHeight="1">
      <c r="A39" s="5" t="s">
        <v>31</v>
      </c>
      <c r="B39" s="27">
        <f>'Ячейка 3'!D42+'Ячейка 4'!D42</f>
        <v>2523.5999999968044</v>
      </c>
      <c r="C39" s="27"/>
      <c r="D39" s="136">
        <f>'Ячейка 3'!H42+'Ячейка 4'!H42</f>
        <v>1677.6000000045315</v>
      </c>
      <c r="E39" s="137"/>
      <c r="F39" s="138">
        <f t="shared" si="0"/>
        <v>0.66476462197125363</v>
      </c>
      <c r="G39" s="142"/>
      <c r="H39" s="60"/>
      <c r="I39" s="65"/>
      <c r="J39" s="65"/>
      <c r="K39" s="65"/>
      <c r="L39" s="65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61149.599999989732</v>
      </c>
      <c r="C40" s="27"/>
      <c r="D40" s="136">
        <f>SUM(D15:E39)</f>
        <v>40806.000000005042</v>
      </c>
      <c r="E40" s="137"/>
      <c r="F40" s="138">
        <f t="shared" si="0"/>
        <v>0.66731425880156037</v>
      </c>
      <c r="G40" s="142"/>
      <c r="H40" s="60"/>
      <c r="I40" s="65"/>
      <c r="J40" s="65"/>
      <c r="K40" s="65"/>
      <c r="L40" s="65"/>
    </row>
    <row r="41" spans="1:22" ht="20.100000000000001" customHeight="1">
      <c r="A41" s="5" t="s">
        <v>33</v>
      </c>
      <c r="B41" s="5"/>
      <c r="C41" s="5"/>
      <c r="D41" s="79"/>
      <c r="E41" s="129"/>
      <c r="F41" s="138"/>
      <c r="G41" s="142"/>
      <c r="H41" s="60"/>
      <c r="I41" s="65"/>
      <c r="J41" s="65"/>
      <c r="K41" s="65"/>
      <c r="L41" s="65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9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8078.4000000185188</v>
      </c>
      <c r="C44" s="137"/>
      <c r="D44" s="27">
        <f>SUM(D24:E26)</f>
        <v>5212.7999999929671</v>
      </c>
      <c r="E44" s="136">
        <f>B44/3</f>
        <v>2692.8000000061729</v>
      </c>
      <c r="F44" s="140"/>
      <c r="G44" s="137"/>
      <c r="H44" s="136">
        <f>D44/3</f>
        <v>1737.5999999976557</v>
      </c>
      <c r="I44" s="137"/>
      <c r="J44" s="138">
        <f>H44/E44</f>
        <v>0.64527629233276607</v>
      </c>
      <c r="K44" s="139"/>
      <c r="L44" s="139"/>
    </row>
    <row r="45" spans="1:22" ht="20.100000000000001" customHeight="1">
      <c r="A45" s="4" t="s">
        <v>43</v>
      </c>
      <c r="B45" s="136">
        <f>SUM(B33:B36)</f>
        <v>10043.999999983498</v>
      </c>
      <c r="C45" s="137"/>
      <c r="D45" s="27">
        <f>SUM(D33:E36)</f>
        <v>6717.5999999917622</v>
      </c>
      <c r="E45" s="136">
        <f>B45/4</f>
        <v>2510.9999999958745</v>
      </c>
      <c r="F45" s="140"/>
      <c r="G45" s="137"/>
      <c r="H45" s="136">
        <f>D45/4</f>
        <v>1679.3999999979405</v>
      </c>
      <c r="I45" s="137"/>
      <c r="J45" s="138">
        <f>H45/E45</f>
        <v>0.66881720430135394</v>
      </c>
      <c r="K45" s="139"/>
      <c r="L45" s="139"/>
    </row>
    <row r="46" spans="1:22" ht="20.100000000000001" customHeight="1">
      <c r="A46" s="4" t="s">
        <v>44</v>
      </c>
      <c r="B46" s="136">
        <f>SUM(B16:B39)</f>
        <v>61149.599999989732</v>
      </c>
      <c r="C46" s="137"/>
      <c r="D46" s="27">
        <f>SUM(D16:E39)</f>
        <v>40806.000000005042</v>
      </c>
      <c r="E46" s="136">
        <f>B46/24</f>
        <v>2547.8999999995722</v>
      </c>
      <c r="F46" s="140"/>
      <c r="G46" s="137"/>
      <c r="H46" s="136">
        <f>D46/24</f>
        <v>1700.2500000002101</v>
      </c>
      <c r="I46" s="137"/>
      <c r="J46" s="138">
        <f>H46/E46</f>
        <v>0.66731425880156037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N4:Q4"/>
    <mergeCell ref="N5:Q5"/>
    <mergeCell ref="N6:Q6"/>
    <mergeCell ref="N7:Q7"/>
    <mergeCell ref="R1:T1"/>
    <mergeCell ref="U1:W1"/>
    <mergeCell ref="R2:R3"/>
    <mergeCell ref="U2:U3"/>
    <mergeCell ref="S2:T2"/>
    <mergeCell ref="S3:T3"/>
    <mergeCell ref="V2:W2"/>
    <mergeCell ref="V3:W3"/>
    <mergeCell ref="W14:W18"/>
    <mergeCell ref="N19:Q19"/>
    <mergeCell ref="M14:M18"/>
    <mergeCell ref="N14:Q18"/>
    <mergeCell ref="R14:T14"/>
    <mergeCell ref="T15:T18"/>
    <mergeCell ref="S15:S18"/>
    <mergeCell ref="R15:R18"/>
    <mergeCell ref="N8:Q8"/>
    <mergeCell ref="N9:Q9"/>
    <mergeCell ref="N10:Q10"/>
    <mergeCell ref="N11:Q11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O30:V30"/>
    <mergeCell ref="O31:V31"/>
    <mergeCell ref="O32:V32"/>
    <mergeCell ref="O33:V33"/>
    <mergeCell ref="O26:V26"/>
    <mergeCell ref="O27:V27"/>
    <mergeCell ref="O28:V28"/>
    <mergeCell ref="O29:V29"/>
    <mergeCell ref="N20:Q20"/>
    <mergeCell ref="N21:Q21"/>
    <mergeCell ref="N24:V24"/>
    <mergeCell ref="O25:V25"/>
    <mergeCell ref="U14:U18"/>
    <mergeCell ref="V14:V18"/>
    <mergeCell ref="B12:E12"/>
    <mergeCell ref="A7:L7"/>
    <mergeCell ref="F12:G13"/>
    <mergeCell ref="H12:L12"/>
    <mergeCell ref="I9:L9"/>
    <mergeCell ref="F9:H9"/>
    <mergeCell ref="A9:E9"/>
    <mergeCell ref="A8:L8"/>
    <mergeCell ref="P39:R39"/>
    <mergeCell ref="A42:A43"/>
    <mergeCell ref="B43:C43"/>
    <mergeCell ref="D26:E26"/>
    <mergeCell ref="D40:E40"/>
    <mergeCell ref="D33:E33"/>
    <mergeCell ref="D34:E34"/>
    <mergeCell ref="D28:E28"/>
    <mergeCell ref="D39:E39"/>
    <mergeCell ref="D14:E14"/>
    <mergeCell ref="D15:E15"/>
    <mergeCell ref="D16:E16"/>
    <mergeCell ref="D17:E17"/>
    <mergeCell ref="D18:E18"/>
    <mergeCell ref="D19:E19"/>
    <mergeCell ref="D20:E20"/>
    <mergeCell ref="D27:E27"/>
    <mergeCell ref="H22:L22"/>
    <mergeCell ref="H23:L23"/>
    <mergeCell ref="H37:L37"/>
    <mergeCell ref="D30:E30"/>
    <mergeCell ref="D31:E31"/>
    <mergeCell ref="D32:E32"/>
    <mergeCell ref="D35:E35"/>
    <mergeCell ref="D36:E36"/>
    <mergeCell ref="F14:G14"/>
    <mergeCell ref="F15:G15"/>
    <mergeCell ref="F16:G16"/>
    <mergeCell ref="F17:G17"/>
    <mergeCell ref="F18:G18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23:E23"/>
    <mergeCell ref="F23:G23"/>
    <mergeCell ref="H29:L29"/>
    <mergeCell ref="H30:L30"/>
    <mergeCell ref="H31:L31"/>
    <mergeCell ref="H32:L32"/>
    <mergeCell ref="H25:L25"/>
    <mergeCell ref="H26:L26"/>
    <mergeCell ref="H27:L27"/>
    <mergeCell ref="H14:L14"/>
    <mergeCell ref="H15:L15"/>
    <mergeCell ref="H16:L16"/>
    <mergeCell ref="H17:L17"/>
    <mergeCell ref="H18:L18"/>
    <mergeCell ref="H19:L19"/>
    <mergeCell ref="F31:G31"/>
    <mergeCell ref="F32:G32"/>
    <mergeCell ref="F27:G27"/>
    <mergeCell ref="F28:G28"/>
    <mergeCell ref="F29:G29"/>
    <mergeCell ref="F30:G30"/>
    <mergeCell ref="F19:G19"/>
    <mergeCell ref="F20:G20"/>
    <mergeCell ref="H20:L20"/>
    <mergeCell ref="H21:L21"/>
    <mergeCell ref="H41:L41"/>
    <mergeCell ref="B42:D42"/>
    <mergeCell ref="F39:G39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38:L38"/>
    <mergeCell ref="H39:L39"/>
    <mergeCell ref="F38:G38"/>
    <mergeCell ref="F33:G33"/>
    <mergeCell ref="F34:G34"/>
    <mergeCell ref="F35:G35"/>
    <mergeCell ref="F36:G36"/>
    <mergeCell ref="F37:G37"/>
    <mergeCell ref="D24:E2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B44:C44"/>
    <mergeCell ref="B45:C45"/>
    <mergeCell ref="J44:L44"/>
    <mergeCell ref="J45:L45"/>
    <mergeCell ref="D41:E41"/>
    <mergeCell ref="E45:G45"/>
    <mergeCell ref="H45:I45"/>
    <mergeCell ref="F41:G4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1" width="12.7109375" style="2" customWidth="1"/>
    <col min="22" max="22" width="13.2851562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232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9"/>
      <c r="T4" s="10"/>
      <c r="U4" s="8"/>
      <c r="V4" s="9"/>
      <c r="W4" s="22"/>
    </row>
    <row r="5" spans="1:23" ht="18" customHeight="1">
      <c r="A5" s="141" t="s">
        <v>180</v>
      </c>
      <c r="B5" s="141"/>
      <c r="C5" s="141"/>
      <c r="D5" s="141"/>
      <c r="E5" s="141"/>
      <c r="F5" s="95" t="s">
        <v>156</v>
      </c>
      <c r="G5" s="95"/>
      <c r="H5" s="95"/>
      <c r="I5" s="63" t="s">
        <v>255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9"/>
      <c r="T5" s="10"/>
      <c r="U5" s="8"/>
      <c r="V5" s="9"/>
      <c r="W5" s="22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9"/>
      <c r="T6" s="10"/>
      <c r="U6" s="8"/>
      <c r="V6" s="9"/>
      <c r="W6" s="22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9"/>
      <c r="T7" s="10"/>
      <c r="U7" s="8"/>
      <c r="V7" s="9"/>
      <c r="W7" s="22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9"/>
      <c r="T8" s="10"/>
      <c r="U8" s="8"/>
      <c r="V8" s="9"/>
      <c r="W8" s="22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9"/>
      <c r="T9" s="10"/>
      <c r="U9" s="8"/>
      <c r="V9" s="9"/>
      <c r="W9" s="22"/>
    </row>
    <row r="10" spans="1:23" ht="19.5" customHeight="1">
      <c r="A10" s="132" t="s">
        <v>151</v>
      </c>
      <c r="B10" s="132"/>
      <c r="C10" s="107" t="s">
        <v>254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9"/>
      <c r="T10" s="10"/>
      <c r="U10" s="8"/>
      <c r="V10" s="9"/>
      <c r="W10" s="22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9"/>
      <c r="T11" s="10"/>
      <c r="U11" s="8"/>
      <c r="V11" s="9"/>
      <c r="W11" s="22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60"/>
      <c r="E14" s="61"/>
      <c r="F14" s="138" t="str">
        <f t="shared" ref="F14:F40" si="0">IF(OR(B14="",D14=""),"",IF(ISERROR(D14/B14),IF(D14=0,0,""),D14/B14))</f>
        <v/>
      </c>
      <c r="G14" s="142"/>
      <c r="H14" s="60"/>
      <c r="I14" s="65"/>
      <c r="J14" s="65"/>
      <c r="K14" s="65"/>
      <c r="L14" s="65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79"/>
      <c r="E15" s="129"/>
      <c r="F15" s="138" t="str">
        <f t="shared" si="0"/>
        <v/>
      </c>
      <c r="G15" s="142"/>
      <c r="H15" s="60"/>
      <c r="I15" s="65"/>
      <c r="J15" s="65"/>
      <c r="K15" s="65"/>
      <c r="L15" s="65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36'!D19+'Ячейка 37'!D19</f>
        <v>1450.8000000041648</v>
      </c>
      <c r="C16" s="27"/>
      <c r="D16" s="136">
        <f>'Ячейка 36'!H19+'Ячейка 37'!H19</f>
        <v>1382.3999999967782</v>
      </c>
      <c r="E16" s="137"/>
      <c r="F16" s="138">
        <f t="shared" si="0"/>
        <v>0.9528535980099323</v>
      </c>
      <c r="G16" s="142"/>
      <c r="H16" s="60"/>
      <c r="I16" s="65"/>
      <c r="J16" s="65"/>
      <c r="K16" s="65"/>
      <c r="L16" s="65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36'!D20+'Ячейка 37'!D20</f>
        <v>1439.9999999986903</v>
      </c>
      <c r="C17" s="27"/>
      <c r="D17" s="136">
        <f>'Ячейка 36'!H20+'Ячейка 37'!H20</f>
        <v>1386.00000000406</v>
      </c>
      <c r="E17" s="137"/>
      <c r="F17" s="138">
        <f t="shared" si="0"/>
        <v>0.96250000000369484</v>
      </c>
      <c r="G17" s="142"/>
      <c r="H17" s="60"/>
      <c r="I17" s="65"/>
      <c r="J17" s="65"/>
      <c r="K17" s="65"/>
      <c r="L17" s="65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36'!D21+'Ячейка 37'!D21</f>
        <v>1443.6000000059721</v>
      </c>
      <c r="C18" s="27"/>
      <c r="D18" s="136">
        <f>'Ячейка 36'!H21+'Ячейка 37'!H21</f>
        <v>1382.3999999967782</v>
      </c>
      <c r="E18" s="137"/>
      <c r="F18" s="138">
        <f t="shared" si="0"/>
        <v>0.95760598503121308</v>
      </c>
      <c r="G18" s="142"/>
      <c r="H18" s="60"/>
      <c r="I18" s="65"/>
      <c r="J18" s="65"/>
      <c r="K18" s="65"/>
      <c r="L18" s="65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36'!D22+'Ячейка 37'!D22</f>
        <v>1436.3999999914085</v>
      </c>
      <c r="C19" s="27"/>
      <c r="D19" s="136">
        <f>'Ячейка 36'!H22+'Ячейка 37'!H22</f>
        <v>1389.6000000031563</v>
      </c>
      <c r="E19" s="137"/>
      <c r="F19" s="138">
        <f t="shared" si="0"/>
        <v>0.96741854637389857</v>
      </c>
      <c r="G19" s="142"/>
      <c r="H19" s="60"/>
      <c r="I19" s="65"/>
      <c r="J19" s="65"/>
      <c r="K19" s="65"/>
      <c r="L19" s="65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36'!D23+'Ячейка 37'!D23</f>
        <v>1425.600000002305</v>
      </c>
      <c r="C20" s="27"/>
      <c r="D20" s="136">
        <f>'Ячейка 36'!H23+'Ячейка 37'!H23</f>
        <v>1396.800000001349</v>
      </c>
      <c r="E20" s="137"/>
      <c r="F20" s="138">
        <f t="shared" si="0"/>
        <v>0.97979797979734184</v>
      </c>
      <c r="G20" s="142"/>
      <c r="H20" s="60"/>
      <c r="I20" s="65"/>
      <c r="J20" s="65"/>
      <c r="K20" s="65"/>
      <c r="L20" s="65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36'!D24+'Ячейка 37'!D24</f>
        <v>1403.9999999913562</v>
      </c>
      <c r="C21" s="27"/>
      <c r="D21" s="136">
        <f>'Ячейка 36'!H24+'Ячейка 37'!H24</f>
        <v>1382.3999999967782</v>
      </c>
      <c r="E21" s="137"/>
      <c r="F21" s="138">
        <f t="shared" si="0"/>
        <v>0.98461538461915177</v>
      </c>
      <c r="G21" s="142"/>
      <c r="H21" s="60"/>
      <c r="I21" s="65"/>
      <c r="J21" s="65"/>
      <c r="K21" s="65"/>
      <c r="L21" s="65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36'!D25+'Ячейка 37'!D25</f>
        <v>1400.4000000004453</v>
      </c>
      <c r="C22" s="27"/>
      <c r="D22" s="136">
        <f>'Ячейка 36'!H25+'Ячейка 37'!H25</f>
        <v>1375.200000006771</v>
      </c>
      <c r="E22" s="137"/>
      <c r="F22" s="138">
        <f t="shared" si="0"/>
        <v>0.98200514139269757</v>
      </c>
      <c r="G22" s="142"/>
      <c r="H22" s="60"/>
      <c r="I22" s="65"/>
      <c r="J22" s="65"/>
      <c r="K22" s="65"/>
      <c r="L22" s="65"/>
    </row>
    <row r="23" spans="1:23" ht="20.100000000000001" customHeight="1">
      <c r="A23" s="5" t="s">
        <v>15</v>
      </c>
      <c r="B23" s="27">
        <f>'Ячейка 36'!D26+'Ячейка 37'!D26</f>
        <v>1404.0000000077271</v>
      </c>
      <c r="C23" s="27"/>
      <c r="D23" s="136">
        <f>'Ячейка 36'!H26+'Ячейка 37'!H26</f>
        <v>1349.9999999967258</v>
      </c>
      <c r="E23" s="137"/>
      <c r="F23" s="138">
        <f t="shared" si="0"/>
        <v>0.96153846153083755</v>
      </c>
      <c r="G23" s="142"/>
      <c r="H23" s="60"/>
      <c r="I23" s="65"/>
      <c r="J23" s="65"/>
      <c r="K23" s="65"/>
      <c r="L23" s="65"/>
    </row>
    <row r="24" spans="1:23" ht="20.100000000000001" customHeight="1">
      <c r="A24" s="5" t="s">
        <v>16</v>
      </c>
      <c r="B24" s="27">
        <f>'Ячейка 36'!D27+'Ячейка 37'!D27</f>
        <v>1292.3999999948137</v>
      </c>
      <c r="C24" s="27"/>
      <c r="D24" s="136">
        <f>'Ячейка 36'!H27+'Ячейка 37'!H27</f>
        <v>1249.1999999974723</v>
      </c>
      <c r="E24" s="137"/>
      <c r="F24" s="138">
        <f t="shared" si="0"/>
        <v>0.96657381615791182</v>
      </c>
      <c r="G24" s="142"/>
      <c r="H24" s="60"/>
      <c r="I24" s="65"/>
      <c r="J24" s="65"/>
      <c r="K24" s="65"/>
      <c r="L24" s="65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36'!D28+'Ячейка 37'!D28</f>
        <v>1267.199999992954</v>
      </c>
      <c r="C25" s="27"/>
      <c r="D25" s="136">
        <f>'Ячейка 36'!H28+'Ячейка 37'!H28</f>
        <v>1187.9999999964639</v>
      </c>
      <c r="E25" s="137"/>
      <c r="F25" s="138">
        <f t="shared" si="0"/>
        <v>0.93750000000242228</v>
      </c>
      <c r="G25" s="142"/>
      <c r="H25" s="60"/>
      <c r="I25" s="65"/>
      <c r="J25" s="65"/>
      <c r="K25" s="65"/>
      <c r="L25" s="65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36'!D29+'Ячейка 37'!D29</f>
        <v>1436.4000000077795</v>
      </c>
      <c r="C26" s="27"/>
      <c r="D26" s="136">
        <f>'Ячейка 36'!H29+'Ячейка 37'!H29</f>
        <v>1274.4000000075175</v>
      </c>
      <c r="E26" s="137"/>
      <c r="F26" s="138">
        <f t="shared" si="0"/>
        <v>0.88721804511321045</v>
      </c>
      <c r="G26" s="142"/>
      <c r="H26" s="60"/>
      <c r="I26" s="65"/>
      <c r="J26" s="65"/>
      <c r="K26" s="65"/>
      <c r="L26" s="65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36'!D30+'Ячейка 37'!D30</f>
        <v>1439.9999999986903</v>
      </c>
      <c r="C27" s="27"/>
      <c r="D27" s="136">
        <f>'Ячейка 36'!H30+'Ячейка 37'!H30</f>
        <v>1299.5999999930063</v>
      </c>
      <c r="E27" s="137"/>
      <c r="F27" s="138">
        <f t="shared" si="0"/>
        <v>0.90249999999596409</v>
      </c>
      <c r="G27" s="142"/>
      <c r="H27" s="60"/>
      <c r="I27" s="65"/>
      <c r="J27" s="65"/>
      <c r="K27" s="65"/>
      <c r="L27" s="65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36'!D31+'Ячейка 37'!D31</f>
        <v>1458.0000000023574</v>
      </c>
      <c r="C28" s="27"/>
      <c r="D28" s="136">
        <f>'Ячейка 36'!H31+'Ячейка 37'!H31</f>
        <v>1292.4000000029991</v>
      </c>
      <c r="E28" s="137"/>
      <c r="F28" s="138">
        <f t="shared" si="0"/>
        <v>0.88641975308704357</v>
      </c>
      <c r="G28" s="142"/>
      <c r="H28" s="60"/>
      <c r="I28" s="65"/>
      <c r="J28" s="65"/>
      <c r="K28" s="65"/>
      <c r="L28" s="65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36'!D32+'Ячейка 37'!D32</f>
        <v>1472.3999999987427</v>
      </c>
      <c r="C29" s="27"/>
      <c r="D29" s="136">
        <f>'Ячейка 36'!H32+'Ячейка 37'!H32</f>
        <v>1295.99999999391</v>
      </c>
      <c r="E29" s="137"/>
      <c r="F29" s="138">
        <f t="shared" si="0"/>
        <v>0.88019559901862043</v>
      </c>
      <c r="G29" s="142"/>
      <c r="H29" s="60"/>
      <c r="I29" s="65"/>
      <c r="J29" s="65"/>
      <c r="K29" s="65"/>
      <c r="L29" s="65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36'!D33+'Ячейка 37'!D33</f>
        <v>1504.7999999987951</v>
      </c>
      <c r="C30" s="27"/>
      <c r="D30" s="136">
        <f>'Ячейка 36'!H33+'Ячейка 37'!H33</f>
        <v>1332.0000000094296</v>
      </c>
      <c r="E30" s="137"/>
      <c r="F30" s="138">
        <f t="shared" si="0"/>
        <v>0.88516746412180769</v>
      </c>
      <c r="G30" s="142"/>
      <c r="H30" s="60"/>
      <c r="I30" s="65"/>
      <c r="J30" s="65"/>
      <c r="K30" s="65"/>
      <c r="L30" s="65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36'!D34+'Ячейка 37'!D34</f>
        <v>1494.0000000096916</v>
      </c>
      <c r="C31" s="27"/>
      <c r="D31" s="136">
        <f>'Ячейка 36'!H34+'Ячейка 37'!H34</f>
        <v>1317.5999999966734</v>
      </c>
      <c r="E31" s="137"/>
      <c r="F31" s="138">
        <f t="shared" si="0"/>
        <v>0.88192771083542576</v>
      </c>
      <c r="G31" s="142"/>
      <c r="H31" s="60"/>
      <c r="I31" s="65"/>
      <c r="J31" s="65"/>
      <c r="K31" s="65"/>
      <c r="L31" s="65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36'!D35+'Ячейка 37'!D35</f>
        <v>1486.7999999787571</v>
      </c>
      <c r="C32" s="27"/>
      <c r="D32" s="136">
        <f>'Ячейка 36'!H35+'Ячейка 37'!H35</f>
        <v>1332.0000000012442</v>
      </c>
      <c r="E32" s="137"/>
      <c r="F32" s="138">
        <f t="shared" si="0"/>
        <v>0.89588377725334634</v>
      </c>
      <c r="G32" s="142"/>
      <c r="H32" s="60"/>
      <c r="I32" s="65"/>
      <c r="J32" s="65"/>
      <c r="K32" s="65"/>
      <c r="L32" s="65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36'!D36+'Ячейка 37'!D36</f>
        <v>1490.4000000024098</v>
      </c>
      <c r="C33" s="27"/>
      <c r="D33" s="136">
        <f>'Ячейка 36'!H36+'Ячейка 37'!H36</f>
        <v>1306.7999999993845</v>
      </c>
      <c r="E33" s="137"/>
      <c r="F33" s="138">
        <f t="shared" si="0"/>
        <v>0.8768115942010678</v>
      </c>
      <c r="G33" s="142"/>
      <c r="H33" s="60"/>
      <c r="I33" s="65"/>
      <c r="J33" s="65"/>
      <c r="K33" s="65"/>
      <c r="L33" s="65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36'!D37+'Ячейка 37'!D37</f>
        <v>1476.0000000060245</v>
      </c>
      <c r="C34" s="27"/>
      <c r="D34" s="136">
        <f>'Ячейка 36'!H37+'Ячейка 37'!H37</f>
        <v>1317.5999999966734</v>
      </c>
      <c r="E34" s="137"/>
      <c r="F34" s="138">
        <f t="shared" si="0"/>
        <v>0.89268292682337091</v>
      </c>
      <c r="G34" s="142"/>
      <c r="H34" s="60"/>
      <c r="I34" s="65"/>
      <c r="J34" s="65"/>
      <c r="K34" s="65"/>
      <c r="L34" s="65"/>
    </row>
    <row r="35" spans="1:22" ht="20.100000000000001" customHeight="1">
      <c r="A35" s="5" t="s">
        <v>27</v>
      </c>
      <c r="B35" s="27">
        <f>'Ячейка 36'!D38+'Ячейка 37'!D38</f>
        <v>1479.5999999969354</v>
      </c>
      <c r="C35" s="27"/>
      <c r="D35" s="136">
        <f>'Ячейка 36'!H38+'Ячейка 37'!H38</f>
        <v>1389.6000000031563</v>
      </c>
      <c r="E35" s="137"/>
      <c r="F35" s="138">
        <f t="shared" si="0"/>
        <v>0.93917274939580597</v>
      </c>
      <c r="G35" s="142"/>
      <c r="H35" s="60"/>
      <c r="I35" s="65"/>
      <c r="J35" s="65"/>
      <c r="K35" s="65"/>
      <c r="L35" s="65"/>
    </row>
    <row r="36" spans="1:22" ht="20.100000000000001" customHeight="1">
      <c r="A36" s="5" t="s">
        <v>28</v>
      </c>
      <c r="B36" s="27">
        <f>'Ячейка 36'!D39+'Ячейка 37'!D39</f>
        <v>1465.200000016921</v>
      </c>
      <c r="C36" s="27"/>
      <c r="D36" s="136">
        <f>'Ячейка 36'!H39+'Ячейка 37'!H39</f>
        <v>1382.3999999967782</v>
      </c>
      <c r="E36" s="137"/>
      <c r="F36" s="138">
        <f t="shared" si="0"/>
        <v>0.94348894347584866</v>
      </c>
      <c r="G36" s="142"/>
      <c r="H36" s="60"/>
      <c r="I36" s="65"/>
      <c r="J36" s="65"/>
      <c r="K36" s="65"/>
      <c r="L36" s="65"/>
    </row>
    <row r="37" spans="1:22" ht="20.100000000000001" customHeight="1">
      <c r="A37" s="5" t="s">
        <v>29</v>
      </c>
      <c r="B37" s="27">
        <f>'Ячейка 36'!D40+'Ячейка 37'!D40</f>
        <v>1418.3999999877415</v>
      </c>
      <c r="C37" s="27"/>
      <c r="D37" s="136">
        <f>'Ячейка 36'!H40+'Ячейка 37'!H40</f>
        <v>1360.8000000022002</v>
      </c>
      <c r="E37" s="137"/>
      <c r="F37" s="138">
        <f t="shared" si="0"/>
        <v>0.95939086295400522</v>
      </c>
      <c r="G37" s="142"/>
      <c r="H37" s="60"/>
      <c r="I37" s="65"/>
      <c r="J37" s="65"/>
      <c r="K37" s="65"/>
      <c r="L37" s="65"/>
    </row>
    <row r="38" spans="1:22" ht="20.100000000000001" customHeight="1">
      <c r="A38" s="5" t="s">
        <v>30</v>
      </c>
      <c r="B38" s="27">
        <f>'Ячейка 36'!D41+'Ячейка 37'!D41</f>
        <v>1349.9999999967258</v>
      </c>
      <c r="C38" s="27"/>
      <c r="D38" s="136">
        <f>'Ячейка 36'!H41+'Ячейка 37'!H41</f>
        <v>1310.3999999984808</v>
      </c>
      <c r="E38" s="137"/>
      <c r="F38" s="138">
        <f t="shared" si="0"/>
        <v>0.97066666666789547</v>
      </c>
      <c r="G38" s="142"/>
      <c r="H38" s="60"/>
      <c r="I38" s="65"/>
      <c r="J38" s="65"/>
      <c r="K38" s="65"/>
      <c r="L38" s="65"/>
    </row>
    <row r="39" spans="1:22" ht="20.100000000000001" customHeight="1">
      <c r="A39" s="5" t="s">
        <v>31</v>
      </c>
      <c r="B39" s="27">
        <f>'Ячейка 36'!D42+'Ячейка 37'!D42</f>
        <v>1404.0000000077271</v>
      </c>
      <c r="C39" s="27"/>
      <c r="D39" s="136">
        <f>'Ячейка 36'!H42+'Ячейка 37'!H42</f>
        <v>1339.2000000076223</v>
      </c>
      <c r="E39" s="137"/>
      <c r="F39" s="138">
        <f t="shared" si="0"/>
        <v>0.9538461538463332</v>
      </c>
      <c r="G39" s="142"/>
      <c r="H39" s="60"/>
      <c r="I39" s="65"/>
      <c r="J39" s="65"/>
      <c r="K39" s="65"/>
      <c r="L39" s="65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34340.399999999136</v>
      </c>
      <c r="C40" s="27"/>
      <c r="D40" s="136">
        <f>SUM(D15:E39)</f>
        <v>32032.800000005409</v>
      </c>
      <c r="E40" s="137"/>
      <c r="F40" s="138">
        <f t="shared" si="0"/>
        <v>0.93280218052224828</v>
      </c>
      <c r="G40" s="142"/>
      <c r="H40" s="60"/>
      <c r="I40" s="65"/>
      <c r="J40" s="65"/>
      <c r="K40" s="65"/>
      <c r="L40" s="65"/>
    </row>
    <row r="41" spans="1:22" ht="20.100000000000001" customHeight="1">
      <c r="A41" s="5" t="s">
        <v>33</v>
      </c>
      <c r="B41" s="5"/>
      <c r="C41" s="5"/>
      <c r="D41" s="79"/>
      <c r="E41" s="129"/>
      <c r="F41" s="138"/>
      <c r="G41" s="142"/>
      <c r="H41" s="60"/>
      <c r="I41" s="65"/>
      <c r="J41" s="65"/>
      <c r="K41" s="65"/>
      <c r="L41" s="65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7.5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3995.9999999955471</v>
      </c>
      <c r="C44" s="137"/>
      <c r="D44" s="27">
        <f>SUM(D24:E26)</f>
        <v>3711.6000000014537</v>
      </c>
      <c r="E44" s="136">
        <f>B44/3</f>
        <v>1331.9999999985157</v>
      </c>
      <c r="F44" s="140"/>
      <c r="G44" s="137"/>
      <c r="H44" s="136">
        <f>D44/3</f>
        <v>1237.2000000004846</v>
      </c>
      <c r="I44" s="137"/>
      <c r="J44" s="138">
        <f>H44/E44</f>
        <v>0.92882882883022766</v>
      </c>
      <c r="K44" s="139"/>
      <c r="L44" s="139"/>
    </row>
    <row r="45" spans="1:22" ht="20.100000000000001" customHeight="1">
      <c r="A45" s="4" t="s">
        <v>43</v>
      </c>
      <c r="B45" s="136">
        <f>SUM(B33:B36)</f>
        <v>5911.2000000222906</v>
      </c>
      <c r="C45" s="137"/>
      <c r="D45" s="27">
        <f>SUM(D33:E36)</f>
        <v>5396.3999999959924</v>
      </c>
      <c r="E45" s="136">
        <f>B45/4</f>
        <v>1477.8000000055727</v>
      </c>
      <c r="F45" s="140"/>
      <c r="G45" s="137"/>
      <c r="H45" s="136">
        <f>D45/4</f>
        <v>1349.0999999989981</v>
      </c>
      <c r="I45" s="137"/>
      <c r="J45" s="138">
        <f>H45/E45</f>
        <v>0.91291108403972854</v>
      </c>
      <c r="K45" s="139"/>
      <c r="L45" s="139"/>
    </row>
    <row r="46" spans="1:22" ht="20.100000000000001" customHeight="1">
      <c r="A46" s="4" t="s">
        <v>44</v>
      </c>
      <c r="B46" s="136">
        <f>SUM(B16:B39)</f>
        <v>34340.399999999136</v>
      </c>
      <c r="C46" s="137"/>
      <c r="D46" s="27">
        <f>SUM(D16:E39)</f>
        <v>32032.800000005409</v>
      </c>
      <c r="E46" s="136">
        <f>B46/24</f>
        <v>1430.849999999964</v>
      </c>
      <c r="F46" s="140"/>
      <c r="G46" s="137"/>
      <c r="H46" s="136">
        <f>D46/24</f>
        <v>1334.7000000002254</v>
      </c>
      <c r="I46" s="137"/>
      <c r="J46" s="138">
        <f>H46/E46</f>
        <v>0.93280218052224828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N4:Q4"/>
    <mergeCell ref="N5:Q5"/>
    <mergeCell ref="N6:Q6"/>
    <mergeCell ref="N7:Q7"/>
    <mergeCell ref="R1:T1"/>
    <mergeCell ref="U1:W1"/>
    <mergeCell ref="R2:R3"/>
    <mergeCell ref="U2:U3"/>
    <mergeCell ref="S2:T2"/>
    <mergeCell ref="S3:T3"/>
    <mergeCell ref="V2:W2"/>
    <mergeCell ref="V3:W3"/>
    <mergeCell ref="W14:W18"/>
    <mergeCell ref="N19:Q19"/>
    <mergeCell ref="M14:M18"/>
    <mergeCell ref="N14:Q18"/>
    <mergeCell ref="R14:T14"/>
    <mergeCell ref="T15:T18"/>
    <mergeCell ref="S15:S18"/>
    <mergeCell ref="R15:R18"/>
    <mergeCell ref="N8:Q8"/>
    <mergeCell ref="N9:Q9"/>
    <mergeCell ref="N10:Q10"/>
    <mergeCell ref="N11:Q11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O30:V30"/>
    <mergeCell ref="O31:V31"/>
    <mergeCell ref="O32:V32"/>
    <mergeCell ref="O33:V33"/>
    <mergeCell ref="O26:V26"/>
    <mergeCell ref="O27:V27"/>
    <mergeCell ref="O28:V28"/>
    <mergeCell ref="O29:V29"/>
    <mergeCell ref="N20:Q20"/>
    <mergeCell ref="N21:Q21"/>
    <mergeCell ref="N24:V24"/>
    <mergeCell ref="O25:V25"/>
    <mergeCell ref="U14:U18"/>
    <mergeCell ref="V14:V18"/>
    <mergeCell ref="B12:E12"/>
    <mergeCell ref="A7:L7"/>
    <mergeCell ref="F12:G13"/>
    <mergeCell ref="H12:L12"/>
    <mergeCell ref="I9:L9"/>
    <mergeCell ref="F9:H9"/>
    <mergeCell ref="A9:E9"/>
    <mergeCell ref="A8:L8"/>
    <mergeCell ref="P39:R39"/>
    <mergeCell ref="A42:A43"/>
    <mergeCell ref="B43:C43"/>
    <mergeCell ref="D26:E26"/>
    <mergeCell ref="D40:E40"/>
    <mergeCell ref="D33:E33"/>
    <mergeCell ref="D34:E34"/>
    <mergeCell ref="D28:E28"/>
    <mergeCell ref="D39:E39"/>
    <mergeCell ref="D14:E14"/>
    <mergeCell ref="D15:E15"/>
    <mergeCell ref="D16:E16"/>
    <mergeCell ref="D17:E17"/>
    <mergeCell ref="D18:E18"/>
    <mergeCell ref="D19:E19"/>
    <mergeCell ref="D20:E20"/>
    <mergeCell ref="D27:E27"/>
    <mergeCell ref="H22:L22"/>
    <mergeCell ref="H23:L23"/>
    <mergeCell ref="H37:L37"/>
    <mergeCell ref="D30:E30"/>
    <mergeCell ref="D31:E31"/>
    <mergeCell ref="D32:E32"/>
    <mergeCell ref="D35:E35"/>
    <mergeCell ref="D36:E36"/>
    <mergeCell ref="F14:G14"/>
    <mergeCell ref="F15:G15"/>
    <mergeCell ref="F16:G16"/>
    <mergeCell ref="F17:G17"/>
    <mergeCell ref="F18:G18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23:E23"/>
    <mergeCell ref="F23:G23"/>
    <mergeCell ref="H29:L29"/>
    <mergeCell ref="H30:L30"/>
    <mergeCell ref="H31:L31"/>
    <mergeCell ref="H32:L32"/>
    <mergeCell ref="H25:L25"/>
    <mergeCell ref="H26:L26"/>
    <mergeCell ref="H27:L27"/>
    <mergeCell ref="H14:L14"/>
    <mergeCell ref="H15:L15"/>
    <mergeCell ref="H16:L16"/>
    <mergeCell ref="H17:L17"/>
    <mergeCell ref="H18:L18"/>
    <mergeCell ref="H19:L19"/>
    <mergeCell ref="F31:G31"/>
    <mergeCell ref="F32:G32"/>
    <mergeCell ref="F27:G27"/>
    <mergeCell ref="F28:G28"/>
    <mergeCell ref="F29:G29"/>
    <mergeCell ref="F30:G30"/>
    <mergeCell ref="F19:G19"/>
    <mergeCell ref="F20:G20"/>
    <mergeCell ref="H20:L20"/>
    <mergeCell ref="H21:L21"/>
    <mergeCell ref="H41:L41"/>
    <mergeCell ref="B42:D42"/>
    <mergeCell ref="F39:G39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38:L38"/>
    <mergeCell ref="H39:L39"/>
    <mergeCell ref="F38:G38"/>
    <mergeCell ref="F33:G33"/>
    <mergeCell ref="F34:G34"/>
    <mergeCell ref="F35:G35"/>
    <mergeCell ref="F36:G36"/>
    <mergeCell ref="F37:G37"/>
    <mergeCell ref="D24:E2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B44:C44"/>
    <mergeCell ref="B45:C45"/>
    <mergeCell ref="J44:L44"/>
    <mergeCell ref="J45:L45"/>
    <mergeCell ref="D41:E41"/>
    <mergeCell ref="E45:G45"/>
    <mergeCell ref="H45:I45"/>
    <mergeCell ref="F41:G4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140625" style="2" customWidth="1"/>
    <col min="20" max="20" width="14.28515625" style="2" customWidth="1"/>
    <col min="21" max="21" width="12" style="2" customWidth="1"/>
    <col min="22" max="22" width="14.7109375" style="2" customWidth="1"/>
    <col min="23" max="23" width="12.710937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233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9"/>
      <c r="T4" s="8"/>
      <c r="U4" s="8"/>
      <c r="V4" s="8"/>
      <c r="W4" s="22"/>
    </row>
    <row r="5" spans="1:23" ht="18" customHeight="1">
      <c r="A5" s="141" t="s">
        <v>180</v>
      </c>
      <c r="B5" s="141"/>
      <c r="C5" s="141"/>
      <c r="D5" s="141"/>
      <c r="E5" s="141"/>
      <c r="F5" s="95" t="s">
        <v>156</v>
      </c>
      <c r="G5" s="95"/>
      <c r="H5" s="95"/>
      <c r="I5" s="63" t="s">
        <v>253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9"/>
      <c r="T5" s="8"/>
      <c r="U5" s="8"/>
      <c r="V5" s="8"/>
      <c r="W5" s="22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9"/>
      <c r="T6" s="8"/>
      <c r="U6" s="8"/>
      <c r="V6" s="8"/>
      <c r="W6" s="22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9"/>
      <c r="T7" s="8"/>
      <c r="U7" s="8"/>
      <c r="V7" s="8"/>
      <c r="W7" s="22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9"/>
      <c r="T8" s="8"/>
      <c r="U8" s="8"/>
      <c r="V8" s="8"/>
      <c r="W8" s="22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9"/>
      <c r="T9" s="8"/>
      <c r="U9" s="8"/>
      <c r="V9" s="8"/>
      <c r="W9" s="22"/>
    </row>
    <row r="10" spans="1:23" ht="19.5" customHeight="1">
      <c r="A10" s="132" t="s">
        <v>151</v>
      </c>
      <c r="B10" s="132"/>
      <c r="C10" s="107" t="s">
        <v>252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9"/>
      <c r="T10" s="8"/>
      <c r="U10" s="8"/>
      <c r="V10" s="8"/>
      <c r="W10" s="22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9"/>
      <c r="T11" s="8"/>
      <c r="U11" s="8"/>
      <c r="V11" s="8"/>
      <c r="W11" s="22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60"/>
      <c r="E14" s="61"/>
      <c r="F14" s="138" t="str">
        <f t="shared" ref="F14:F40" si="0">IF(OR(B14="",D14=""),"",IF(ISERROR(D14/B14),IF(D14=0,0,""),D14/B14))</f>
        <v/>
      </c>
      <c r="G14" s="142"/>
      <c r="H14" s="60"/>
      <c r="I14" s="65"/>
      <c r="J14" s="65"/>
      <c r="K14" s="65"/>
      <c r="L14" s="65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79"/>
      <c r="E15" s="129"/>
      <c r="F15" s="138" t="str">
        <f t="shared" si="0"/>
        <v/>
      </c>
      <c r="G15" s="142"/>
      <c r="H15" s="60"/>
      <c r="I15" s="65"/>
      <c r="J15" s="65"/>
      <c r="K15" s="65"/>
      <c r="L15" s="65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3'!D19+'Ячейка 4'!D19+'Ячейка 36'!D19+'Ячейка 37'!D19</f>
        <v>4017.600000006496</v>
      </c>
      <c r="C16" s="27"/>
      <c r="D16" s="136">
        <f>'Ячейка 3'!H19+'Ячейка 4'!H19+'Ячейка 36'!H19+'Ячейка 37'!H19</f>
        <v>3171.5999999896667</v>
      </c>
      <c r="E16" s="137"/>
      <c r="F16" s="138">
        <f t="shared" si="0"/>
        <v>0.7894265232936426</v>
      </c>
      <c r="G16" s="142"/>
      <c r="H16" s="60"/>
      <c r="I16" s="65"/>
      <c r="J16" s="65"/>
      <c r="K16" s="65"/>
      <c r="L16" s="65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3'!D20+'Ячейка 4'!D20+'Ячейка 36'!D20+'Ячейка 37'!D20</f>
        <v>3942.0000000172877</v>
      </c>
      <c r="C17" s="27"/>
      <c r="D17" s="136">
        <f>'Ячейка 3'!H20+'Ячейка 4'!H20+'Ячейка 36'!H20+'Ячейка 37'!H20</f>
        <v>3110.4000000050291</v>
      </c>
      <c r="E17" s="137"/>
      <c r="F17" s="138">
        <f t="shared" si="0"/>
        <v>0.78904109588822635</v>
      </c>
      <c r="G17" s="142"/>
      <c r="H17" s="60"/>
      <c r="I17" s="65"/>
      <c r="J17" s="65"/>
      <c r="K17" s="65"/>
      <c r="L17" s="65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3'!D21+'Ячейка 4'!D21+'Ячейка 36'!D21+'Ячейка 37'!D21</f>
        <v>3931.1999999627005</v>
      </c>
      <c r="C18" s="27"/>
      <c r="D18" s="136">
        <f>'Ячейка 3'!H21+'Ячейка 4'!H21+'Ячейка 36'!H21+'Ячейка 37'!H21</f>
        <v>3110.3999999968437</v>
      </c>
      <c r="E18" s="137"/>
      <c r="F18" s="138">
        <f t="shared" si="0"/>
        <v>0.79120879121549537</v>
      </c>
      <c r="G18" s="142"/>
      <c r="H18" s="60"/>
      <c r="I18" s="65"/>
      <c r="J18" s="65"/>
      <c r="K18" s="65"/>
      <c r="L18" s="65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3'!D22+'Ячейка 4'!D22+'Ячейка 36'!D22+'Ячейка 37'!D22</f>
        <v>3920.4000000227097</v>
      </c>
      <c r="C19" s="27"/>
      <c r="D19" s="136">
        <f>'Ячейка 3'!H22+'Ячейка 4'!H22+'Ячейка 36'!H22+'Ячейка 37'!H22</f>
        <v>3117.6000000032218</v>
      </c>
      <c r="E19" s="137"/>
      <c r="F19" s="138">
        <f t="shared" si="0"/>
        <v>0.79522497703937411</v>
      </c>
      <c r="G19" s="142"/>
      <c r="H19" s="60"/>
      <c r="I19" s="65"/>
      <c r="J19" s="65"/>
      <c r="K19" s="65"/>
      <c r="L19" s="65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3'!D23+'Ячейка 4'!D23+'Ячейка 36'!D23+'Ячейка 37'!D23</f>
        <v>3848.3999999916705</v>
      </c>
      <c r="C20" s="27"/>
      <c r="D20" s="136">
        <f>'Ячейка 3'!H23+'Ячейка 4'!H23+'Ячейка 36'!H23+'Ячейка 37'!H23</f>
        <v>3103.2000000068365</v>
      </c>
      <c r="E20" s="137"/>
      <c r="F20" s="138">
        <f t="shared" si="0"/>
        <v>0.80636108512980798</v>
      </c>
      <c r="G20" s="142"/>
      <c r="H20" s="60" t="s">
        <v>192</v>
      </c>
      <c r="I20" s="65"/>
      <c r="J20" s="65"/>
      <c r="K20" s="65"/>
      <c r="L20" s="65"/>
      <c r="M20" s="10"/>
      <c r="N20" s="126" t="s">
        <v>133</v>
      </c>
      <c r="O20" s="126"/>
      <c r="P20" s="126"/>
      <c r="Q20" s="126"/>
      <c r="R20" s="8"/>
      <c r="S20" s="8">
        <v>500</v>
      </c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3'!D24+'Ячейка 4'!D24+'Ячейка 36'!D24+'Ячейка 37'!D24</f>
        <v>3776.3999999933731</v>
      </c>
      <c r="C21" s="27"/>
      <c r="D21" s="136">
        <f>'Ячейка 3'!H24+'Ячейка 4'!H24+'Ячейка 36'!H24+'Ячейка 37'!H24</f>
        <v>3056.4000000022133</v>
      </c>
      <c r="E21" s="137"/>
      <c r="F21" s="138">
        <f t="shared" si="0"/>
        <v>0.80934223069790723</v>
      </c>
      <c r="G21" s="142"/>
      <c r="H21" s="60"/>
      <c r="I21" s="65"/>
      <c r="J21" s="65"/>
      <c r="K21" s="65"/>
      <c r="L21" s="65"/>
      <c r="M21" s="10"/>
      <c r="N21" s="131" t="s">
        <v>134</v>
      </c>
      <c r="O21" s="131"/>
      <c r="P21" s="131"/>
      <c r="Q21" s="131"/>
      <c r="R21" s="8"/>
      <c r="S21" s="8">
        <v>1420</v>
      </c>
      <c r="T21" s="8"/>
      <c r="U21" s="8"/>
      <c r="V21" s="8">
        <v>670</v>
      </c>
      <c r="W21" s="9"/>
    </row>
    <row r="22" spans="1:23" ht="20.100000000000001" customHeight="1">
      <c r="A22" s="5" t="s">
        <v>14</v>
      </c>
      <c r="B22" s="27">
        <f>'Ячейка 3'!D25+'Ячейка 4'!D25+'Ячейка 36'!D25+'Ячейка 37'!D25</f>
        <v>3801.5999999952328</v>
      </c>
      <c r="C22" s="27"/>
      <c r="D22" s="136">
        <f>'Ячейка 3'!H25+'Ячейка 4'!H25+'Ячейка 36'!H25+'Ячейка 37'!H25</f>
        <v>3052.800000003117</v>
      </c>
      <c r="E22" s="137"/>
      <c r="F22" s="138">
        <f t="shared" si="0"/>
        <v>0.80303030303212997</v>
      </c>
      <c r="G22" s="142"/>
      <c r="H22" s="60"/>
      <c r="I22" s="65"/>
      <c r="J22" s="65"/>
      <c r="K22" s="65"/>
      <c r="L22" s="65"/>
    </row>
    <row r="23" spans="1:23" ht="20.100000000000001" customHeight="1">
      <c r="A23" s="5" t="s">
        <v>15</v>
      </c>
      <c r="B23" s="27">
        <f>'Ячейка 3'!D26+'Ячейка 4'!D26+'Ячейка 36'!D26+'Ячейка 37'!D26</f>
        <v>3905.9999999935826</v>
      </c>
      <c r="C23" s="27"/>
      <c r="D23" s="136">
        <f>'Ячейка 3'!H26+'Ячейка 4'!H26+'Ячейка 36'!H26+'Ячейка 37'!H26</f>
        <v>3092.4000000013621</v>
      </c>
      <c r="E23" s="137"/>
      <c r="F23" s="138">
        <f t="shared" si="0"/>
        <v>0.79170506912607341</v>
      </c>
      <c r="G23" s="142"/>
      <c r="H23" s="60"/>
      <c r="I23" s="65"/>
      <c r="J23" s="65"/>
      <c r="K23" s="65"/>
      <c r="L23" s="65"/>
    </row>
    <row r="24" spans="1:23" ht="20.100000000000001" customHeight="1">
      <c r="A24" s="5" t="s">
        <v>16</v>
      </c>
      <c r="B24" s="27">
        <f>'Ячейка 3'!D27+'Ячейка 4'!D27+'Ячейка 36'!D27+'Ячейка 37'!D27</f>
        <v>3949.2000000154803</v>
      </c>
      <c r="C24" s="27"/>
      <c r="D24" s="136">
        <f>'Ячейка 3'!H27+'Ячейка 4'!H27+'Ячейка 36'!H27+'Ячейка 37'!H27</f>
        <v>3034.799999983079</v>
      </c>
      <c r="E24" s="137"/>
      <c r="F24" s="138">
        <f t="shared" si="0"/>
        <v>0.76845943481494561</v>
      </c>
      <c r="G24" s="142"/>
      <c r="H24" s="60"/>
      <c r="I24" s="65"/>
      <c r="J24" s="65"/>
      <c r="K24" s="65"/>
      <c r="L24" s="65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3'!D28+'Ячейка 4'!D28+'Ячейка 36'!D28+'Ячейка 37'!D28</f>
        <v>3974.4000000009692</v>
      </c>
      <c r="C25" s="27"/>
      <c r="D25" s="136">
        <f>'Ячейка 3'!H28+'Ячейка 4'!H28+'Ячейка 36'!H28+'Ячейка 37'!H28</f>
        <v>2916.0000000047148</v>
      </c>
      <c r="E25" s="137"/>
      <c r="F25" s="138">
        <f t="shared" si="0"/>
        <v>0.73369565217492039</v>
      </c>
      <c r="G25" s="142"/>
      <c r="H25" s="60"/>
      <c r="I25" s="65"/>
      <c r="J25" s="65"/>
      <c r="K25" s="65"/>
      <c r="L25" s="65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3'!D29+'Ячейка 4'!D29+'Ячейка 36'!D29+'Ячейка 37'!D29</f>
        <v>4150.7999999976164</v>
      </c>
      <c r="C26" s="27"/>
      <c r="D26" s="136">
        <f>'Ячейка 3'!H29+'Ячейка 4'!H29+'Ячейка 36'!H29+'Ячейка 37'!H29</f>
        <v>2973.6000000066269</v>
      </c>
      <c r="E26" s="137"/>
      <c r="F26" s="138">
        <f t="shared" si="0"/>
        <v>0.71639202081727249</v>
      </c>
      <c r="G26" s="142"/>
      <c r="H26" s="60"/>
      <c r="I26" s="65"/>
      <c r="J26" s="65"/>
      <c r="K26" s="65"/>
      <c r="L26" s="65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3'!D30+'Ячейка 4'!D30+'Ячейка 36'!D30+'Ячейка 37'!D30</f>
        <v>4154.4000000048982</v>
      </c>
      <c r="C27" s="27"/>
      <c r="D27" s="136">
        <f>'Ячейка 3'!H30+'Ячейка 4'!H30+'Ячейка 36'!H30+'Ячейка 37'!H30</f>
        <v>3009.5999999894048</v>
      </c>
      <c r="E27" s="137"/>
      <c r="F27" s="138">
        <f t="shared" si="0"/>
        <v>0.72443674176435979</v>
      </c>
      <c r="G27" s="142"/>
      <c r="H27" s="60"/>
      <c r="I27" s="65"/>
      <c r="J27" s="65"/>
      <c r="K27" s="65"/>
      <c r="L27" s="65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3'!D31+'Ячейка 4'!D31+'Ячейка 36'!D31+'Ячейка 37'!D31</f>
        <v>4139.999999992142</v>
      </c>
      <c r="C28" s="27"/>
      <c r="D28" s="136">
        <f>'Ячейка 3'!H31+'Ячейка 4'!H31+'Ячейка 36'!H31+'Ячейка 37'!H31</f>
        <v>2998.8000000003012</v>
      </c>
      <c r="E28" s="137"/>
      <c r="F28" s="138">
        <f t="shared" si="0"/>
        <v>0.7243478260884042</v>
      </c>
      <c r="G28" s="142"/>
      <c r="H28" s="60"/>
      <c r="I28" s="65"/>
      <c r="J28" s="65"/>
      <c r="K28" s="65"/>
      <c r="L28" s="65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3'!D32+'Ячейка 4'!D32+'Ячейка 36'!D32+'Ячейка 37'!D32</f>
        <v>4168.8000000012835</v>
      </c>
      <c r="C29" s="27"/>
      <c r="D29" s="136">
        <f>'Ячейка 3'!H32+'Ячейка 4'!H32+'Ячейка 36'!H32+'Ячейка 37'!H32</f>
        <v>2984.3999999957305</v>
      </c>
      <c r="E29" s="137"/>
      <c r="F29" s="138">
        <f t="shared" si="0"/>
        <v>0.71588946459288327</v>
      </c>
      <c r="G29" s="142"/>
      <c r="H29" s="60"/>
      <c r="I29" s="65"/>
      <c r="J29" s="65"/>
      <c r="K29" s="65"/>
      <c r="L29" s="65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3'!D33+'Ячейка 4'!D33+'Ячейка 36'!D33+'Ячейка 37'!D33</f>
        <v>4121.9999999884749</v>
      </c>
      <c r="C30" s="27"/>
      <c r="D30" s="136">
        <f>'Ячейка 3'!H33+'Ячейка 4'!H33+'Ячейка 36'!H33+'Ячейка 37'!H33</f>
        <v>2991.6000000266649</v>
      </c>
      <c r="E30" s="137"/>
      <c r="F30" s="138">
        <f t="shared" si="0"/>
        <v>0.72576419214823618</v>
      </c>
      <c r="G30" s="142"/>
      <c r="H30" s="60"/>
      <c r="I30" s="65"/>
      <c r="J30" s="65"/>
      <c r="K30" s="65"/>
      <c r="L30" s="65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3'!D34+'Ячейка 4'!D34+'Ячейка 36'!D34+'Ячейка 37'!D34</f>
        <v>4071.6000000338681</v>
      </c>
      <c r="C31" s="27"/>
      <c r="D31" s="136">
        <f>'Ячейка 3'!H34+'Ячейка 4'!H34+'Ячейка 36'!H34+'Ячейка 37'!H34</f>
        <v>3009.5999999812193</v>
      </c>
      <c r="E31" s="137"/>
      <c r="F31" s="138">
        <f t="shared" si="0"/>
        <v>0.73916887708915047</v>
      </c>
      <c r="G31" s="142"/>
      <c r="H31" s="60"/>
      <c r="I31" s="65"/>
      <c r="J31" s="65"/>
      <c r="K31" s="65"/>
      <c r="L31" s="65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3'!D35+'Ячейка 4'!D35+'Ячейка 36'!D35+'Ячейка 37'!D35</f>
        <v>3981.5999999827909</v>
      </c>
      <c r="C32" s="27"/>
      <c r="D32" s="136">
        <f>'Ячейка 3'!H35+'Ячейка 4'!H35+'Ячейка 36'!H35+'Ячейка 37'!H35</f>
        <v>2984.4000000121014</v>
      </c>
      <c r="E32" s="137"/>
      <c r="F32" s="138">
        <f t="shared" si="0"/>
        <v>0.74954792044027541</v>
      </c>
      <c r="G32" s="142"/>
      <c r="H32" s="60"/>
      <c r="I32" s="65"/>
      <c r="J32" s="65"/>
      <c r="K32" s="65"/>
      <c r="L32" s="65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3'!D36+'Ячейка 4'!D36+'Ячейка 36'!D36+'Ячейка 37'!D36</f>
        <v>3985.1999999737018</v>
      </c>
      <c r="C33" s="27"/>
      <c r="D33" s="136">
        <f>'Ячейка 3'!H36+'Ячейка 4'!H36+'Ячейка 36'!H36+'Ячейка 37'!H36</f>
        <v>2930.4000000011001</v>
      </c>
      <c r="E33" s="137"/>
      <c r="F33" s="138">
        <f t="shared" si="0"/>
        <v>0.73532068654532712</v>
      </c>
      <c r="G33" s="142"/>
      <c r="H33" s="60"/>
      <c r="I33" s="65"/>
      <c r="J33" s="65"/>
      <c r="K33" s="65"/>
      <c r="L33" s="65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3'!D37+'Ячейка 4'!D37+'Ячейка 36'!D37+'Ячейка 37'!D37</f>
        <v>4003.2000000264816</v>
      </c>
      <c r="C34" s="27"/>
      <c r="D34" s="136">
        <f>'Ячейка 3'!H37+'Ячейка 4'!H37+'Ячейка 36'!H37+'Ячейка 37'!H37</f>
        <v>2973.599999990256</v>
      </c>
      <c r="E34" s="137"/>
      <c r="F34" s="138">
        <f t="shared" si="0"/>
        <v>0.74280575538833571</v>
      </c>
      <c r="G34" s="142"/>
      <c r="H34" s="60"/>
      <c r="I34" s="65"/>
      <c r="J34" s="65"/>
      <c r="K34" s="65"/>
      <c r="L34" s="65"/>
    </row>
    <row r="35" spans="1:22" ht="20.100000000000001" customHeight="1">
      <c r="A35" s="5" t="s">
        <v>27</v>
      </c>
      <c r="B35" s="27">
        <f>'Ячейка 3'!D38+'Ячейка 4'!D38+'Ячейка 36'!D38+'Ячейка 37'!D38</f>
        <v>4010.3999999919324</v>
      </c>
      <c r="C35" s="27"/>
      <c r="D35" s="136">
        <f>'Ячейка 3'!H38+'Ячейка 4'!H38+'Ячейка 36'!H38+'Ячейка 37'!H38</f>
        <v>3121.2000000105036</v>
      </c>
      <c r="E35" s="137"/>
      <c r="F35" s="138">
        <f t="shared" si="0"/>
        <v>0.77827648115319725</v>
      </c>
      <c r="G35" s="142"/>
      <c r="H35" s="60"/>
      <c r="I35" s="65"/>
      <c r="J35" s="65"/>
      <c r="K35" s="65"/>
      <c r="L35" s="65"/>
    </row>
    <row r="36" spans="1:22" ht="20.100000000000001" customHeight="1">
      <c r="A36" s="5" t="s">
        <v>28</v>
      </c>
      <c r="B36" s="27">
        <f>'Ячейка 3'!D39+'Ячейка 4'!D39+'Ячейка 36'!D39+'Ячейка 37'!D39</f>
        <v>3956.400000013673</v>
      </c>
      <c r="C36" s="27"/>
      <c r="D36" s="136">
        <f>'Ячейка 3'!H39+'Ячейка 4'!H39+'Ячейка 36'!H39+'Ячейка 37'!H39</f>
        <v>3088.7999999858948</v>
      </c>
      <c r="E36" s="137"/>
      <c r="F36" s="138">
        <f t="shared" si="0"/>
        <v>0.78070973611748562</v>
      </c>
      <c r="G36" s="142"/>
      <c r="H36" s="60"/>
      <c r="I36" s="65"/>
      <c r="J36" s="65"/>
      <c r="K36" s="65"/>
      <c r="L36" s="65"/>
    </row>
    <row r="37" spans="1:22" ht="20.100000000000001" customHeight="1">
      <c r="A37" s="5" t="s">
        <v>29</v>
      </c>
      <c r="B37" s="27">
        <f>'Ячейка 3'!D40+'Ячейка 4'!D40+'Ячейка 36'!D40+'Ячейка 37'!D40</f>
        <v>3902.3999999699299</v>
      </c>
      <c r="C37" s="27"/>
      <c r="D37" s="136">
        <f>'Ячейка 3'!H40+'Ячейка 4'!H40+'Ячейка 36'!H40+'Ячейка 37'!H40</f>
        <v>3024.000000002161</v>
      </c>
      <c r="E37" s="137"/>
      <c r="F37" s="138">
        <f t="shared" si="0"/>
        <v>0.77490774908401561</v>
      </c>
      <c r="G37" s="142"/>
      <c r="H37" s="60"/>
      <c r="I37" s="65"/>
      <c r="J37" s="65"/>
      <c r="K37" s="65"/>
      <c r="L37" s="65"/>
    </row>
    <row r="38" spans="1:22" ht="20.100000000000001" customHeight="1">
      <c r="A38" s="5" t="s">
        <v>30</v>
      </c>
      <c r="B38" s="27">
        <f>'Ячейка 3'!D41+'Ячейка 4'!D41+'Ячейка 36'!D41+'Ячейка 37'!D41</f>
        <v>3848.4000000080414</v>
      </c>
      <c r="C38" s="27"/>
      <c r="D38" s="136">
        <f>'Ячейка 3'!H41+'Ячейка 4'!H41+'Ячейка 36'!H41+'Ячейка 37'!H41</f>
        <v>2966.4000000002488</v>
      </c>
      <c r="E38" s="137"/>
      <c r="F38" s="138">
        <f t="shared" si="0"/>
        <v>0.77081384471314063</v>
      </c>
      <c r="G38" s="142"/>
      <c r="H38" s="60"/>
      <c r="I38" s="65"/>
      <c r="J38" s="65"/>
      <c r="K38" s="65"/>
      <c r="L38" s="65"/>
    </row>
    <row r="39" spans="1:22" ht="20.100000000000001" customHeight="1">
      <c r="A39" s="5" t="s">
        <v>31</v>
      </c>
      <c r="B39" s="27">
        <f>'Ячейка 3'!D42+'Ячейка 4'!D42+'Ячейка 36'!D42+'Ячейка 37'!D42</f>
        <v>3927.6000000045315</v>
      </c>
      <c r="C39" s="27"/>
      <c r="D39" s="136">
        <f>'Ячейка 3'!H42+'Ячейка 4'!H42+'Ячейка 36'!H42+'Ячейка 37'!H42</f>
        <v>3016.8000000121538</v>
      </c>
      <c r="E39" s="137"/>
      <c r="F39" s="138">
        <f t="shared" si="0"/>
        <v>0.76810265811403222</v>
      </c>
      <c r="G39" s="142"/>
      <c r="H39" s="60"/>
      <c r="I39" s="65"/>
      <c r="J39" s="65"/>
      <c r="K39" s="65"/>
      <c r="L39" s="65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95489.999999988868</v>
      </c>
      <c r="C40" s="27"/>
      <c r="D40" s="136">
        <f>SUM(D15:E39)</f>
        <v>72838.800000010466</v>
      </c>
      <c r="E40" s="137"/>
      <c r="F40" s="138">
        <f t="shared" si="0"/>
        <v>0.7627898209238555</v>
      </c>
      <c r="G40" s="142"/>
      <c r="H40" s="60"/>
      <c r="I40" s="65"/>
      <c r="J40" s="65"/>
      <c r="K40" s="65"/>
      <c r="L40" s="65"/>
    </row>
    <row r="41" spans="1:22" ht="20.100000000000001" customHeight="1">
      <c r="A41" s="5" t="s">
        <v>33</v>
      </c>
      <c r="B41" s="5"/>
      <c r="C41" s="5"/>
      <c r="D41" s="79"/>
      <c r="E41" s="129"/>
      <c r="F41" s="138"/>
      <c r="G41" s="142"/>
      <c r="H41" s="60"/>
      <c r="I41" s="65"/>
      <c r="J41" s="65"/>
      <c r="K41" s="65"/>
      <c r="L41" s="65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4.5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12074.400000014066</v>
      </c>
      <c r="C44" s="137"/>
      <c r="D44" s="27">
        <f>SUM(D24:E26)</f>
        <v>8924.3999999944208</v>
      </c>
      <c r="E44" s="136">
        <f>B44/3</f>
        <v>4024.8000000046886</v>
      </c>
      <c r="F44" s="140"/>
      <c r="G44" s="137"/>
      <c r="H44" s="136">
        <f>D44/3</f>
        <v>2974.7999999981403</v>
      </c>
      <c r="I44" s="137"/>
      <c r="J44" s="138">
        <f>H44/E44</f>
        <v>0.7391174716742881</v>
      </c>
      <c r="K44" s="139"/>
      <c r="L44" s="139"/>
    </row>
    <row r="45" spans="1:22" ht="20.100000000000001" customHeight="1">
      <c r="A45" s="4" t="s">
        <v>43</v>
      </c>
      <c r="B45" s="136">
        <f>SUM(B33:B36)</f>
        <v>15955.200000005789</v>
      </c>
      <c r="C45" s="137"/>
      <c r="D45" s="27">
        <f>SUM(D33:E36)</f>
        <v>12113.999999987755</v>
      </c>
      <c r="E45" s="136">
        <f>B45/4</f>
        <v>3988.8000000014472</v>
      </c>
      <c r="F45" s="140"/>
      <c r="G45" s="137"/>
      <c r="H45" s="136">
        <f>D45/4</f>
        <v>3028.4999999969386</v>
      </c>
      <c r="I45" s="137"/>
      <c r="J45" s="138">
        <f>H45/E45</f>
        <v>0.75925090252603289</v>
      </c>
      <c r="K45" s="139"/>
      <c r="L45" s="139"/>
    </row>
    <row r="46" spans="1:22" ht="20.100000000000001" customHeight="1">
      <c r="A46" s="4" t="s">
        <v>44</v>
      </c>
      <c r="B46" s="136">
        <f>SUM(B16:B39)</f>
        <v>95489.999999988868</v>
      </c>
      <c r="C46" s="137"/>
      <c r="D46" s="27">
        <f>SUM(D16:E39)</f>
        <v>72838.800000010466</v>
      </c>
      <c r="E46" s="136">
        <f>B46/24</f>
        <v>3978.7499999995362</v>
      </c>
      <c r="F46" s="140"/>
      <c r="G46" s="137"/>
      <c r="H46" s="136">
        <f>D46/24</f>
        <v>3034.9500000004359</v>
      </c>
      <c r="I46" s="137"/>
      <c r="J46" s="138">
        <f>H46/E46</f>
        <v>0.76278982092385539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73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colBreaks count="1" manualBreakCount="1">
    <brk id="12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4.42578125" style="2" customWidth="1"/>
    <col min="20" max="20" width="13.7109375" style="2" customWidth="1"/>
    <col min="21" max="21" width="13.140625" style="2" customWidth="1"/>
    <col min="22" max="22" width="13.85546875" style="2" customWidth="1"/>
    <col min="23" max="23" width="14.425781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234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9"/>
      <c r="T4" s="10"/>
      <c r="U4" s="8"/>
      <c r="V4" s="9"/>
      <c r="W4" s="22"/>
    </row>
    <row r="5" spans="1:23" ht="18" customHeight="1">
      <c r="A5" s="141" t="s">
        <v>179</v>
      </c>
      <c r="B5" s="141"/>
      <c r="C5" s="141"/>
      <c r="D5" s="141"/>
      <c r="E5" s="141"/>
      <c r="F5" s="95" t="s">
        <v>156</v>
      </c>
      <c r="G5" s="95"/>
      <c r="H5" s="95"/>
      <c r="I5" s="63" t="s">
        <v>260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9"/>
      <c r="T5" s="10"/>
      <c r="U5" s="8"/>
      <c r="V5" s="9"/>
      <c r="W5" s="22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9"/>
      <c r="T6" s="10"/>
      <c r="U6" s="8"/>
      <c r="V6" s="9"/>
      <c r="W6" s="22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9"/>
      <c r="T7" s="10"/>
      <c r="U7" s="8"/>
      <c r="V7" s="9"/>
      <c r="W7" s="22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9"/>
      <c r="T8" s="10"/>
      <c r="U8" s="8"/>
      <c r="V8" s="9"/>
      <c r="W8" s="22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9"/>
      <c r="T9" s="10"/>
      <c r="U9" s="8"/>
      <c r="V9" s="9"/>
      <c r="W9" s="22"/>
    </row>
    <row r="10" spans="1:23" ht="19.5" customHeight="1">
      <c r="A10" s="132" t="s">
        <v>151</v>
      </c>
      <c r="B10" s="132"/>
      <c r="C10" s="107" t="s">
        <v>189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9"/>
      <c r="T10" s="10"/>
      <c r="U10" s="8"/>
      <c r="V10" s="9"/>
      <c r="W10" s="22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9"/>
      <c r="T11" s="10"/>
      <c r="U11" s="8"/>
      <c r="V11" s="9"/>
      <c r="W11" s="22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24'!D19+'Ячейка 2'!D19+'Ячейка 3'!D19+'Ячейка 4'!D19+'Ячейка 36'!D19+'Ячейка 37'!D19</f>
        <v>10348.20000000127</v>
      </c>
      <c r="C16" s="27"/>
      <c r="D16" s="133">
        <f>'Ячейка 24'!H19+'Ячейка 2'!H19+'Ячейка 3'!H19+'Ячейка 4'!H19+'Ячейка 36'!H19+'Ячейка 37'!H19</f>
        <v>5754.5999999838386</v>
      </c>
      <c r="E16" s="133"/>
      <c r="F16" s="135">
        <f t="shared" si="0"/>
        <v>0.55609671247010417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24'!D20+'Ячейка 2'!D20+'Ячейка 3'!D20+'Ячейка 4'!D20+'Ячейка 36'!D20+'Ячейка 37'!D20</f>
        <v>10134.000000010019</v>
      </c>
      <c r="C17" s="27"/>
      <c r="D17" s="133">
        <f>'Ячейка 24'!H20+'Ячейка 2'!H20+'Ячейка 3'!H20+'Ячейка 4'!H20+'Ячейка 36'!H20+'Ячейка 37'!H20</f>
        <v>5596.2000000154148</v>
      </c>
      <c r="E17" s="133"/>
      <c r="F17" s="135">
        <f t="shared" si="0"/>
        <v>0.55222024866882591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24'!D21+'Ячейка 2'!D21+'Ячейка 3'!D21+'Ячейка 4'!D21+'Ячейка 36'!D21+'Ячейка 37'!D21</f>
        <v>10099.799999981769</v>
      </c>
      <c r="C18" s="27"/>
      <c r="D18" s="133">
        <f>'Ячейка 24'!H21+'Ячейка 2'!H21+'Ячейка 3'!H21+'Ячейка 4'!H21+'Ячейка 36'!H21+'Ячейка 37'!H21</f>
        <v>5594.399999995403</v>
      </c>
      <c r="E18" s="133"/>
      <c r="F18" s="135">
        <f t="shared" si="0"/>
        <v>0.55391195865319132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24'!D22+'Ячейка 2'!D22+'Ячейка 3'!D22+'Ячейка 4'!D22+'Ячейка 36'!D22+'Ячейка 37'!D22</f>
        <v>9936.0000000187938</v>
      </c>
      <c r="C19" s="27"/>
      <c r="D19" s="133">
        <f>'Ячейка 24'!H22+'Ячейка 2'!H22+'Ячейка 3'!H22+'Ячейка 4'!H22+'Ячейка 36'!H22+'Ячейка 37'!H22</f>
        <v>5504.3999999934385</v>
      </c>
      <c r="E19" s="133"/>
      <c r="F19" s="135">
        <f t="shared" si="0"/>
        <v>0.55398550724466855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24'!D23+'Ячейка 2'!D23+'Ячейка 3'!D23+'Ячейка 4'!D23+'Ячейка 36'!D23+'Ячейка 37'!D23</f>
        <v>9775.7999999894309</v>
      </c>
      <c r="C20" s="27"/>
      <c r="D20" s="133">
        <f>'Ячейка 24'!H23+'Ячейка 2'!H23+'Ячейка 3'!H23+'Ячейка 4'!H23+'Ячейка 36'!H23+'Ячейка 37'!H23</f>
        <v>5472.0000000097571</v>
      </c>
      <c r="E20" s="133"/>
      <c r="F20" s="135">
        <f t="shared" si="0"/>
        <v>0.55974958571325861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24'!D24+'Ячейка 2'!D24+'Ячейка 3'!D24+'Ячейка 4'!D24+'Ячейка 36'!D24+'Ячейка 37'!D24</f>
        <v>9655.1999999828695</v>
      </c>
      <c r="C21" s="27"/>
      <c r="D21" s="133">
        <f>'Ячейка 24'!H24+'Ячейка 2'!H24+'Ячейка 3'!H24+'Ячейка 4'!H24+'Ячейка 36'!H24+'Ячейка 37'!H24</f>
        <v>5364.0000000082182</v>
      </c>
      <c r="E21" s="133"/>
      <c r="F21" s="135">
        <f t="shared" si="0"/>
        <v>0.55555555555739244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24'!D25+'Ячейка 2'!D25+'Ячейка 3'!D25+'Ячейка 4'!D25+'Ячейка 36'!D25+'Ячейка 37'!D25</f>
        <v>9637.2000000119442</v>
      </c>
      <c r="C22" s="27"/>
      <c r="D22" s="133">
        <f>'Ячейка 24'!H25+'Ячейка 2'!H25+'Ячейка 3'!H25+'Ячейка 4'!H25+'Ячейка 36'!H25+'Ячейка 37'!H25</f>
        <v>5232.5999999961823</v>
      </c>
      <c r="E22" s="133"/>
      <c r="F22" s="135">
        <f t="shared" si="0"/>
        <v>0.54295853567319319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24'!D26+'Ячейка 2'!D26+'Ячейка 3'!D26+'Ячейка 4'!D26+'Ячейка 36'!D26+'Ячейка 37'!D26</f>
        <v>9765.0000000003274</v>
      </c>
      <c r="C23" s="27"/>
      <c r="D23" s="133">
        <f>'Ячейка 24'!H26+'Ячейка 2'!H26+'Ячейка 3'!H26+'Ячейка 4'!H26+'Ячейка 36'!H26+'Ячейка 37'!H26</f>
        <v>5193.00000000203</v>
      </c>
      <c r="E23" s="133"/>
      <c r="F23" s="135">
        <f t="shared" si="0"/>
        <v>0.53179723502323151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24'!D27+'Ячейка 2'!D27+'Ячейка 3'!D27+'Ячейка 4'!D27+'Ячейка 36'!D27+'Ячейка 37'!D27</f>
        <v>10225.799999991068</v>
      </c>
      <c r="C24" s="27"/>
      <c r="D24" s="133">
        <f>'Ячейка 24'!H27+'Ячейка 2'!H27+'Ячейка 3'!H27+'Ячейка 4'!H27+'Ячейка 36'!H27+'Ячейка 37'!H27</f>
        <v>5374.7999999809508</v>
      </c>
      <c r="E24" s="133"/>
      <c r="F24" s="135">
        <f t="shared" si="0"/>
        <v>0.52561168808168024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24'!D28+'Ячейка 2'!D28+'Ячейка 3'!D28+'Ячейка 4'!D28+'Ячейка 36'!D28+'Ячейка 37'!D28</f>
        <v>10306.800000023941</v>
      </c>
      <c r="C25" s="27"/>
      <c r="D25" s="133">
        <f>'Ячейка 24'!H28+'Ячейка 2'!H28+'Ячейка 3'!H28+'Ячейка 4'!H28+'Ячейка 36'!H28+'Ячейка 37'!H28</f>
        <v>5239.8000000066531</v>
      </c>
      <c r="E25" s="133"/>
      <c r="F25" s="135">
        <f t="shared" si="0"/>
        <v>0.50838281522824558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24'!D29+'Ячейка 2'!D29+'Ячейка 3'!D29+'Ячейка 4'!D29+'Ячейка 36'!D29+'Ячейка 37'!D29</f>
        <v>10744.199999975535</v>
      </c>
      <c r="C26" s="27"/>
      <c r="D26" s="133">
        <f>'Ячейка 24'!H29+'Ячейка 2'!H29+'Ячейка 3'!H29+'Ячейка 4'!H29+'Ячейка 36'!H29+'Ячейка 37'!H29</f>
        <v>5405.4000000101041</v>
      </c>
      <c r="E26" s="133"/>
      <c r="F26" s="135">
        <f t="shared" si="0"/>
        <v>0.50309934662631117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24'!D30+'Ячейка 2'!D30+'Ячейка 3'!D30+'Ячейка 4'!D30+'Ячейка 36'!D30+'Ячейка 37'!D30</f>
        <v>11118.59999999615</v>
      </c>
      <c r="C27" s="27"/>
      <c r="D27" s="133">
        <f>'Ячейка 24'!H30+'Ячейка 2'!H30+'Ячейка 3'!H30+'Ячейка 4'!H30+'Ячейка 36'!H30+'Ячейка 37'!H30</f>
        <v>5722.1999999919717</v>
      </c>
      <c r="E27" s="133"/>
      <c r="F27" s="135">
        <f t="shared" si="0"/>
        <v>0.51465112514111067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24'!D31+'Ячейка 2'!D31+'Ячейка 3'!D31+'Ячейка 4'!D31+'Ячейка 36'!D31+'Ячейка 37'!D31</f>
        <v>10997.999999997774</v>
      </c>
      <c r="C28" s="27"/>
      <c r="D28" s="133">
        <f>'Ячейка 24'!H31+'Ячейка 2'!H31+'Ячейка 3'!H31+'Ячейка 4'!H31+'Ячейка 36'!H31+'Ячейка 37'!H31</f>
        <v>5693.3999999992011</v>
      </c>
      <c r="E28" s="133"/>
      <c r="F28" s="135">
        <f t="shared" si="0"/>
        <v>0.51767594108022852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24'!D32+'Ячейка 2'!D32+'Ячейка 3'!D32+'Ячейка 4'!D32+'Ячейка 36'!D32+'Ячейка 37'!D32</f>
        <v>11088.000000007924</v>
      </c>
      <c r="C29" s="27"/>
      <c r="D29" s="133">
        <f>'Ячейка 24'!H32+'Ячейка 2'!H32+'Ячейка 3'!H32+'Ячейка 4'!H32+'Ячейка 36'!H32+'Ячейка 37'!H32</f>
        <v>5727.5999999947089</v>
      </c>
      <c r="E29" s="133"/>
      <c r="F29" s="135">
        <f t="shared" si="0"/>
        <v>0.51655844155759523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24'!D33+'Ячейка 2'!D33+'Ячейка 3'!D33+'Ячейка 4'!D33+'Ячейка 36'!D33+'Ячейка 37'!D33</f>
        <v>11183.399999996254</v>
      </c>
      <c r="C30" s="27"/>
      <c r="D30" s="133">
        <f>'Ячейка 24'!H33+'Ячейка 2'!H33+'Ячейка 3'!H33+'Ячейка 4'!H33+'Ячейка 36'!H33+'Ячейка 37'!H33</f>
        <v>5817.6000000294152</v>
      </c>
      <c r="E30" s="133"/>
      <c r="F30" s="135">
        <f t="shared" si="0"/>
        <v>0.52019958152541834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24'!D34+'Ячейка 2'!D34+'Ячейка 3'!D34+'Ячейка 4'!D34+'Ячейка 36'!D34+'Ячейка 37'!D34</f>
        <v>10989.000000020496</v>
      </c>
      <c r="C31" s="27"/>
      <c r="D31" s="133">
        <f>'Ячейка 24'!H34+'Ячейка 2'!H34+'Ячейка 3'!H34+'Ячейка 4'!H34+'Ячейка 36'!H34+'Ячейка 37'!H34</f>
        <v>5673.5999999755222</v>
      </c>
      <c r="E31" s="133"/>
      <c r="F31" s="135">
        <f t="shared" si="0"/>
        <v>0.51629811629492584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24'!D35+'Ячейка 2'!D35+'Ячейка 3'!D35+'Ячейка 4'!D35+'Ячейка 36'!D35+'Ячейка 37'!D35</f>
        <v>10799.999999990177</v>
      </c>
      <c r="C32" s="27"/>
      <c r="D32" s="133">
        <f>'Ячейка 24'!H35+'Ячейка 2'!H35+'Ячейка 3'!H35+'Ячейка 4'!H35+'Ячейка 36'!H35+'Ячейка 37'!H35</f>
        <v>5592.6000000081331</v>
      </c>
      <c r="E32" s="133"/>
      <c r="F32" s="135">
        <f t="shared" si="0"/>
        <v>0.51783333333455739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24'!D36+'Ячейка 2'!D36+'Ячейка 3'!D36+'Ячейка 4'!D36+'Ячейка 36'!D36+'Ячейка 37'!D36</f>
        <v>10670.399999965412</v>
      </c>
      <c r="C33" s="27"/>
      <c r="D33" s="133">
        <f>'Ячейка 24'!H36+'Ячейка 2'!H36+'Ячейка 3'!H36+'Ячейка 4'!H36+'Ячейка 36'!H36+'Ячейка 37'!H36</f>
        <v>5403.6000000064632</v>
      </c>
      <c r="E33" s="133"/>
      <c r="F33" s="135">
        <f t="shared" si="0"/>
        <v>0.5064102564125037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24'!D37+'Ячейка 2'!D37+'Ячейка 3'!D37+'Ячейка 4'!D37+'Ячейка 36'!D37+'Ячейка 37'!D37</f>
        <v>10418.400000053225</v>
      </c>
      <c r="C34" s="27"/>
      <c r="D34" s="133">
        <f>'Ячейка 24'!H37+'Ячейка 2'!H37+'Ячейка 3'!H37+'Ячейка 4'!H37+'Ячейка 36'!H37+'Ячейка 37'!H37</f>
        <v>5282.9999999876236</v>
      </c>
      <c r="E34" s="133"/>
      <c r="F34" s="135">
        <f t="shared" si="0"/>
        <v>0.50708362128163964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24'!D38+'Ячейка 2'!D38+'Ячейка 3'!D38+'Ячейка 4'!D38+'Ячейка 36'!D38+'Ячейка 37'!D38</f>
        <v>10537.199999974291</v>
      </c>
      <c r="C35" s="27"/>
      <c r="D35" s="133">
        <f>'Ячейка 24'!H38+'Ячейка 2'!H38+'Ячейка 3'!H38+'Ячейка 4'!H38+'Ячейка 36'!H38+'Ячейка 37'!H38</f>
        <v>5695.2000000110274</v>
      </c>
      <c r="E35" s="133"/>
      <c r="F35" s="135">
        <f t="shared" si="0"/>
        <v>0.54048513836929379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24'!D39+'Ячейка 2'!D39+'Ячейка 3'!D39+'Ячейка 4'!D39+'Ячейка 36'!D39+'Ячейка 37'!D39</f>
        <v>10738.80000000554</v>
      </c>
      <c r="C36" s="27"/>
      <c r="D36" s="133">
        <f>'Ячейка 24'!H39+'Ячейка 2'!H39+'Ячейка 3'!H39+'Ячейка 4'!H39+'Ячейка 36'!H39+'Ячейка 37'!H39</f>
        <v>5947.1999999886975</v>
      </c>
      <c r="E36" s="133"/>
      <c r="F36" s="135">
        <f t="shared" si="0"/>
        <v>0.55380489440027092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24'!D40+'Ячейка 2'!D40+'Ячейка 3'!D40+'Ячейка 4'!D40+'Ячейка 36'!D40+'Ячейка 37'!D40</f>
        <v>10787.399999989248</v>
      </c>
      <c r="C37" s="27"/>
      <c r="D37" s="133">
        <f>'Ячейка 24'!H40+'Ячейка 2'!H40+'Ячейка 3'!H40+'Ячейка 4'!H40+'Ячейка 36'!H40+'Ячейка 37'!H40</f>
        <v>5894.9999999977081</v>
      </c>
      <c r="E37" s="133"/>
      <c r="F37" s="135">
        <f t="shared" si="0"/>
        <v>0.54647088269681143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24'!D41+'Ячейка 2'!D41+'Ячейка 3'!D41+'Ячейка 4'!D41+'Ячейка 36'!D41+'Ячейка 37'!D41</f>
        <v>10537.200000007033</v>
      </c>
      <c r="C38" s="27"/>
      <c r="D38" s="133">
        <f>'Ячейка 24'!H41+'Ячейка 2'!H41+'Ячейка 3'!H41+'Ячейка 4'!H41+'Ячейка 36'!H41+'Ячейка 37'!H41</f>
        <v>5733.0000000097243</v>
      </c>
      <c r="E38" s="133"/>
      <c r="F38" s="135">
        <f t="shared" si="0"/>
        <v>0.54407242910886178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24'!D42+'Ячейка 2'!D42+'Ячейка 3'!D42+'Ячейка 4'!D42+'Ячейка 36'!D42+'Ячейка 37'!D42</f>
        <v>10724.399999992784</v>
      </c>
      <c r="C39" s="27"/>
      <c r="D39" s="133">
        <f>'Ячейка 24'!H42+'Ячейка 2'!H42+'Ячейка 3'!H42+'Ячейка 4'!H42+'Ячейка 36'!H42+'Ячейка 37'!H42</f>
        <v>5824.7999999989588</v>
      </c>
      <c r="E39" s="133"/>
      <c r="F39" s="135">
        <f t="shared" si="0"/>
        <v>0.54313528029566949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251218.79999998322</v>
      </c>
      <c r="C40" s="27"/>
      <c r="D40" s="133">
        <f>SUM(D15:E39)</f>
        <v>133740.00000000116</v>
      </c>
      <c r="E40" s="133"/>
      <c r="F40" s="135">
        <f t="shared" si="0"/>
        <v>0.5323646160240002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9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31276.799999990544</v>
      </c>
      <c r="C44" s="137"/>
      <c r="D44" s="27">
        <f>SUM(D24:E26)</f>
        <v>16019.999999997708</v>
      </c>
      <c r="E44" s="136">
        <f>B44/3</f>
        <v>10425.599999996848</v>
      </c>
      <c r="F44" s="140"/>
      <c r="G44" s="137"/>
      <c r="H44" s="136">
        <f>D44/3</f>
        <v>5339.999999999236</v>
      </c>
      <c r="I44" s="137"/>
      <c r="J44" s="138">
        <f>H44/E44</f>
        <v>0.51220073664833199</v>
      </c>
      <c r="K44" s="139"/>
      <c r="L44" s="139"/>
    </row>
    <row r="45" spans="1:22" ht="20.100000000000001" customHeight="1">
      <c r="A45" s="4" t="s">
        <v>43</v>
      </c>
      <c r="B45" s="136">
        <f>SUM(B33:B36)</f>
        <v>42364.799999998468</v>
      </c>
      <c r="C45" s="137"/>
      <c r="D45" s="27">
        <f>SUM(D33:E36)</f>
        <v>22328.999999993812</v>
      </c>
      <c r="E45" s="136">
        <f>B45/4</f>
        <v>10591.199999999617</v>
      </c>
      <c r="F45" s="140"/>
      <c r="G45" s="137"/>
      <c r="H45" s="136">
        <f>D45/4</f>
        <v>5582.2499999984529</v>
      </c>
      <c r="I45" s="137"/>
      <c r="J45" s="138">
        <f>H45/E45</f>
        <v>0.5270649218217629</v>
      </c>
      <c r="K45" s="139"/>
      <c r="L45" s="139"/>
    </row>
    <row r="46" spans="1:22" ht="20.100000000000001" customHeight="1">
      <c r="A46" s="4" t="s">
        <v>44</v>
      </c>
      <c r="B46" s="136">
        <f>SUM(B16:B39)</f>
        <v>251218.79999998322</v>
      </c>
      <c r="C46" s="137"/>
      <c r="D46" s="27">
        <f>SUM(D16:E39)</f>
        <v>133740.00000000116</v>
      </c>
      <c r="E46" s="136">
        <f>B46/24</f>
        <v>10467.4499999993</v>
      </c>
      <c r="F46" s="140"/>
      <c r="G46" s="137"/>
      <c r="H46" s="136">
        <f>D46/24</f>
        <v>5572.5000000000482</v>
      </c>
      <c r="I46" s="137"/>
      <c r="J46" s="138">
        <f>H46/E46</f>
        <v>0.5323646160240002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N4:Q4"/>
    <mergeCell ref="N5:Q5"/>
    <mergeCell ref="N6:Q6"/>
    <mergeCell ref="N7:Q7"/>
    <mergeCell ref="R1:T1"/>
    <mergeCell ref="U1:W1"/>
    <mergeCell ref="R2:R3"/>
    <mergeCell ref="U2:U3"/>
    <mergeCell ref="S2:T2"/>
    <mergeCell ref="S3:T3"/>
    <mergeCell ref="V2:W2"/>
    <mergeCell ref="V3:W3"/>
    <mergeCell ref="W14:W18"/>
    <mergeCell ref="N19:Q19"/>
    <mergeCell ref="M14:M18"/>
    <mergeCell ref="N14:Q18"/>
    <mergeCell ref="R14:T14"/>
    <mergeCell ref="T15:T18"/>
    <mergeCell ref="S15:S18"/>
    <mergeCell ref="R15:R18"/>
    <mergeCell ref="N8:Q8"/>
    <mergeCell ref="N9:Q9"/>
    <mergeCell ref="N10:Q10"/>
    <mergeCell ref="N11:Q11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O30:V30"/>
    <mergeCell ref="O31:V31"/>
    <mergeCell ref="O32:V32"/>
    <mergeCell ref="O33:V33"/>
    <mergeCell ref="O26:V26"/>
    <mergeCell ref="O27:V27"/>
    <mergeCell ref="O28:V28"/>
    <mergeCell ref="O29:V29"/>
    <mergeCell ref="N20:Q20"/>
    <mergeCell ref="N21:Q21"/>
    <mergeCell ref="N24:V24"/>
    <mergeCell ref="O25:V25"/>
    <mergeCell ref="U14:U18"/>
    <mergeCell ref="V14:V18"/>
    <mergeCell ref="B12:E12"/>
    <mergeCell ref="A7:L7"/>
    <mergeCell ref="F12:G13"/>
    <mergeCell ref="H12:L12"/>
    <mergeCell ref="I9:L9"/>
    <mergeCell ref="F9:H9"/>
    <mergeCell ref="A9:E9"/>
    <mergeCell ref="A8:L8"/>
    <mergeCell ref="P39:R39"/>
    <mergeCell ref="A42:A43"/>
    <mergeCell ref="B43:C43"/>
    <mergeCell ref="D26:E26"/>
    <mergeCell ref="D40:E40"/>
    <mergeCell ref="D33:E33"/>
    <mergeCell ref="D34:E34"/>
    <mergeCell ref="D28:E28"/>
    <mergeCell ref="D39:E39"/>
    <mergeCell ref="D14:E14"/>
    <mergeCell ref="D15:E15"/>
    <mergeCell ref="D16:E16"/>
    <mergeCell ref="D17:E17"/>
    <mergeCell ref="D18:E18"/>
    <mergeCell ref="D19:E19"/>
    <mergeCell ref="D20:E20"/>
    <mergeCell ref="D27:E27"/>
    <mergeCell ref="H22:L22"/>
    <mergeCell ref="H23:L23"/>
    <mergeCell ref="H37:L37"/>
    <mergeCell ref="D30:E30"/>
    <mergeCell ref="D31:E31"/>
    <mergeCell ref="D32:E32"/>
    <mergeCell ref="D35:E35"/>
    <mergeCell ref="D36:E36"/>
    <mergeCell ref="F14:G14"/>
    <mergeCell ref="F15:G15"/>
    <mergeCell ref="F16:G16"/>
    <mergeCell ref="F17:G17"/>
    <mergeCell ref="F18:G18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23:E23"/>
    <mergeCell ref="F23:G23"/>
    <mergeCell ref="H29:L29"/>
    <mergeCell ref="H30:L30"/>
    <mergeCell ref="H31:L31"/>
    <mergeCell ref="H32:L32"/>
    <mergeCell ref="H25:L25"/>
    <mergeCell ref="H26:L26"/>
    <mergeCell ref="H27:L27"/>
    <mergeCell ref="H14:L14"/>
    <mergeCell ref="H15:L15"/>
    <mergeCell ref="H16:L16"/>
    <mergeCell ref="H17:L17"/>
    <mergeCell ref="H18:L18"/>
    <mergeCell ref="H19:L19"/>
    <mergeCell ref="F31:G31"/>
    <mergeCell ref="F32:G32"/>
    <mergeCell ref="F27:G27"/>
    <mergeCell ref="F28:G28"/>
    <mergeCell ref="F29:G29"/>
    <mergeCell ref="F30:G30"/>
    <mergeCell ref="F19:G19"/>
    <mergeCell ref="F20:G20"/>
    <mergeCell ref="H20:L20"/>
    <mergeCell ref="H21:L21"/>
    <mergeCell ref="H41:L41"/>
    <mergeCell ref="B42:D42"/>
    <mergeCell ref="F39:G39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38:L38"/>
    <mergeCell ref="H39:L39"/>
    <mergeCell ref="F38:G38"/>
    <mergeCell ref="F33:G33"/>
    <mergeCell ref="F34:G34"/>
    <mergeCell ref="F35:G35"/>
    <mergeCell ref="F36:G36"/>
    <mergeCell ref="F37:G37"/>
    <mergeCell ref="D24:E2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B44:C44"/>
    <mergeCell ref="B45:C45"/>
    <mergeCell ref="J44:L44"/>
    <mergeCell ref="J45:L45"/>
    <mergeCell ref="D41:E41"/>
    <mergeCell ref="E45:G45"/>
    <mergeCell ref="H45:I45"/>
    <mergeCell ref="F41:G4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3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178</v>
      </c>
      <c r="B3" s="63"/>
      <c r="C3" s="63"/>
      <c r="D3" s="63"/>
      <c r="E3" s="63"/>
      <c r="F3" s="95" t="s">
        <v>155</v>
      </c>
      <c r="G3" s="95"/>
      <c r="H3" s="95"/>
      <c r="I3" s="63" t="s">
        <v>235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36.75" customHeight="1">
      <c r="A5" s="143" t="s">
        <v>159</v>
      </c>
      <c r="B5" s="143"/>
      <c r="C5" s="143"/>
      <c r="D5" s="143"/>
      <c r="E5" s="143"/>
      <c r="F5" s="95" t="s">
        <v>156</v>
      </c>
      <c r="G5" s="95"/>
      <c r="H5" s="95"/>
      <c r="I5" s="143" t="s">
        <v>270</v>
      </c>
      <c r="J5" s="143"/>
      <c r="K5" s="143"/>
      <c r="L5" s="143"/>
      <c r="M5" s="10"/>
      <c r="N5" s="126" t="s">
        <v>123</v>
      </c>
      <c r="O5" s="126"/>
      <c r="P5" s="126"/>
      <c r="Q5" s="126"/>
      <c r="R5" s="8"/>
      <c r="S5" s="60"/>
      <c r="T5" s="61"/>
      <c r="U5" s="8"/>
      <c r="V5" s="60"/>
      <c r="W5" s="65"/>
    </row>
    <row r="6" spans="1:23" ht="34.5" customHeight="1">
      <c r="A6" s="91" t="s">
        <v>47</v>
      </c>
      <c r="B6" s="91"/>
      <c r="C6" s="91"/>
      <c r="D6" s="91"/>
      <c r="E6" s="91"/>
      <c r="F6" s="95"/>
      <c r="G6" s="95"/>
      <c r="H6" s="95"/>
      <c r="I6" s="143"/>
      <c r="J6" s="143"/>
      <c r="K6" s="143"/>
      <c r="L6" s="143"/>
      <c r="M6" s="10"/>
      <c r="N6" s="126" t="s">
        <v>124</v>
      </c>
      <c r="O6" s="126"/>
      <c r="P6" s="126"/>
      <c r="Q6" s="126"/>
      <c r="R6" s="8"/>
      <c r="S6" s="60"/>
      <c r="T6" s="61"/>
      <c r="U6" s="8"/>
      <c r="V6" s="60"/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60"/>
      <c r="T8" s="61"/>
      <c r="U8" s="8"/>
      <c r="V8" s="60"/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60"/>
      <c r="T9" s="61"/>
      <c r="U9" s="8"/>
      <c r="V9" s="60"/>
      <c r="W9" s="65"/>
    </row>
    <row r="10" spans="1:23" ht="19.5" customHeight="1">
      <c r="A10" s="132" t="s">
        <v>151</v>
      </c>
      <c r="B10" s="132"/>
      <c r="C10" s="107" t="s">
        <v>190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60"/>
      <c r="T11" s="61"/>
      <c r="U11" s="8"/>
      <c r="V11" s="60"/>
      <c r="W11" s="65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30'!D19+'Ячейка 27'!D19+'Ячейка 10'!D19+'Ячейка 16'!D19+'Ячейка 14 '!D19+'Ячейка 13Л'!D19+'Ячейка 32Л'!D19+'ячейка 25Л'!D19+'Ячейка 3Гео'!D19+'Ячейка 26Гео '!D19+'Ячейка 1 РП18'!D19+'Ячейка 13 РП18 '!D19</f>
        <v>4094.7600000003604</v>
      </c>
      <c r="C16" s="27"/>
      <c r="D16" s="133">
        <f>'Ячейка 30'!H19+'Ячейка 27'!H19+'Ячейка 10'!H19+'Ячейка 16'!H19+'Ячейка 14 '!H19+'Ячейка 13Л'!H19+'Ячейка 32Л'!H19+'ячейка 25Л'!H19+'Ячейка 3Гео'!H19+'Ячейка 26Гео '!H19+'Ячейка 1 РП18'!H19+'Ячейка 13 РП18 '!H19</f>
        <v>2640.5399999985548</v>
      </c>
      <c r="E16" s="133"/>
      <c r="F16" s="135">
        <f t="shared" si="0"/>
        <v>0.64485830671353694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30'!D20+'Ячейка 27'!D20+'Ячейка 10'!D20+'Ячейка 16'!D20+'Ячейка 14 '!D20+'Ячейка 13Л'!D20+'Ячейка 32Л'!D20+'ячейка 25Л'!D20+'Ячейка 3Гео'!D20+'Ячейка 26Гео '!D20+'Ячейка 1 РП18'!D20+'Ячейка 13 РП18 '!D20</f>
        <v>3954.2400000033012</v>
      </c>
      <c r="C17" s="27"/>
      <c r="D17" s="133">
        <f>'Ячейка 30'!H20+'Ячейка 27'!H20+'Ячейка 10'!H20+'Ячейка 16'!H20+'Ячейка 14 '!H20+'Ячейка 13Л'!H20+'Ячейка 32Л'!H20+'ячейка 25Л'!H20+'Ячейка 3Гео'!H20+'Ячейка 26Гео '!H20+'Ячейка 1 РП18'!H20+'Ячейка 13 РП18 '!H20</f>
        <v>2553.5999999979367</v>
      </c>
      <c r="E17" s="133"/>
      <c r="F17" s="135">
        <f t="shared" si="0"/>
        <v>0.645787812574807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30'!D21+'Ячейка 27'!D21+'Ячейка 10'!D21+'Ячейка 16'!D21+'Ячейка 14 '!D21+'Ячейка 13Л'!D21+'Ячейка 32Л'!D21+'ячейка 25Л'!D21+'Ячейка 3Гео'!D21+'Ячейка 26Гео '!D21+'Ячейка 1 РП18'!D21+'Ячейка 13 РП18 '!D21</f>
        <v>3944.4599999970251</v>
      </c>
      <c r="C18" s="27"/>
      <c r="D18" s="133">
        <f>'Ячейка 30'!H21+'Ячейка 27'!H21+'Ячейка 10'!H21+'Ячейка 16'!H21+'Ячейка 14 '!H21+'Ячейка 13Л'!H21+'Ячейка 32Л'!H21+'ячейка 25Л'!H21+'Ячейка 3Гео'!H21+'Ячейка 26Гео '!H21+'Ячейка 1 РП18'!H21+'Ячейка 13 РП18 '!H21</f>
        <v>2542.8000000028646</v>
      </c>
      <c r="E18" s="133"/>
      <c r="F18" s="135">
        <f t="shared" si="0"/>
        <v>0.64465097884242262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30'!D22+'Ячейка 27'!D22+'Ячейка 10'!D22+'Ячейка 16'!D22+'Ячейка 14 '!D22+'Ячейка 13Л'!D22+'Ячейка 32Л'!D22+'ячейка 25Л'!D22+'Ячейка 3Гео'!D22+'Ячейка 26Гео '!D22+'Ячейка 1 РП18'!D22+'Ячейка 13 РП18 '!D22</f>
        <v>3894.8400000014317</v>
      </c>
      <c r="C19" s="27"/>
      <c r="D19" s="133">
        <f>'Ячейка 30'!H22+'Ячейка 27'!H22+'Ячейка 10'!H22+'Ячейка 16'!H22+'Ячейка 14 '!H22+'Ячейка 13Л'!H22+'Ячейка 32Л'!H22+'ячейка 25Л'!H22+'Ячейка 3Гео'!H22+'Ячейка 26Гео '!H22+'Ячейка 1 РП18'!H22+'Ячейка 13 РП18 '!H22</f>
        <v>2536.9200000008618</v>
      </c>
      <c r="E19" s="133"/>
      <c r="F19" s="135">
        <f t="shared" si="0"/>
        <v>0.65135409926978494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30'!D23+'Ячейка 27'!D23+'Ячейка 10'!D23+'Ячейка 16'!D23+'Ячейка 14 '!D23+'Ячейка 13Л'!D23+'Ячейка 32Л'!D23+'ячейка 25Л'!D23+'Ячейка 3Гео'!D23+'Ячейка 26Гео '!D23+'Ячейка 1 РП18'!D23+'Ячейка 13 РП18 '!D23</f>
        <v>3839.2199999902914</v>
      </c>
      <c r="C20" s="27"/>
      <c r="D20" s="133">
        <f>'Ячейка 30'!H23+'Ячейка 27'!H23+'Ячейка 10'!H23+'Ячейка 16'!H23+'Ячейка 14 '!H23+'Ячейка 13Л'!H23+'Ячейка 32Л'!H23+'ячейка 25Л'!H23+'Ячейка 3Гео'!H23+'Ячейка 26Гео '!H23+'Ячейка 1 РП18'!H23+'Ячейка 13 РП18 '!H23</f>
        <v>2547.8999999999132</v>
      </c>
      <c r="E20" s="133"/>
      <c r="F20" s="135">
        <f t="shared" si="0"/>
        <v>0.66365042899504489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30'!D24+'Ячейка 27'!D24+'Ячейка 10'!D24+'Ячейка 16'!D24+'Ячейка 14 '!D24+'Ячейка 13Л'!D24+'Ячейка 32Л'!D24+'ячейка 25Л'!D24+'Ячейка 3Гео'!D24+'Ячейка 26Гео '!D24+'Ячейка 1 РП18'!D24+'Ячейка 13 РП18 '!D24</f>
        <v>3854.2800000058833</v>
      </c>
      <c r="C21" s="27"/>
      <c r="D21" s="133">
        <f>'Ячейка 30'!H24+'Ячейка 27'!H24+'Ячейка 10'!H24+'Ячейка 16'!H24+'Ячейка 14 '!H24+'Ячейка 13Л'!H24+'Ячейка 32Л'!H24+'ячейка 25Л'!H24+'Ячейка 3Гео'!H24+'Ячейка 26Гео '!H24+'Ячейка 1 РП18'!H24+'Ячейка 13 РП18 '!H24</f>
        <v>2566.6799999980299</v>
      </c>
      <c r="E21" s="133"/>
      <c r="F21" s="135">
        <f t="shared" si="0"/>
        <v>0.66592982346744711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30'!D25+'Ячейка 27'!D25+'Ячейка 10'!D25+'Ячейка 16'!D25+'Ячейка 14 '!D25+'Ячейка 13Л'!D25+'Ячейка 32Л'!D25+'ячейка 25Л'!D25+'Ячейка 3Гео'!D25+'Ячейка 26Гео '!D25+'Ячейка 1 РП18'!D25+'Ячейка 13 РП18 '!D25</f>
        <v>3770.7000000055814</v>
      </c>
      <c r="C22" s="27"/>
      <c r="D22" s="133">
        <f>'Ячейка 30'!H25+'Ячейка 27'!H25+'Ячейка 10'!H25+'Ячейка 16'!H25+'Ячейка 14 '!H25+'Ячейка 13Л'!H25+'Ячейка 32Л'!H25+'ячейка 25Л'!H25+'Ячейка 3Гео'!H25+'Ячейка 26Гео '!H25+'Ячейка 1 РП18'!H25+'Ячейка 13 РП18 '!H25</f>
        <v>2454.4200000053365</v>
      </c>
      <c r="E22" s="133"/>
      <c r="F22" s="135">
        <f t="shared" si="0"/>
        <v>0.65091892752054092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30'!D26+'Ячейка 27'!D26+'Ячейка 10'!D26+'Ячейка 16'!D26+'Ячейка 14 '!D26+'Ячейка 13Л'!D26+'Ячейка 32Л'!D26+'ячейка 25Л'!D26+'Ячейка 3Гео'!D26+'Ячейка 26Гео '!D26+'Ячейка 1 РП18'!D26+'Ячейка 13 РП18 '!D26</f>
        <v>3866.819999998097</v>
      </c>
      <c r="C23" s="27"/>
      <c r="D23" s="133">
        <f>'Ячейка 30'!H26+'Ячейка 27'!H26+'Ячейка 10'!H26+'Ячейка 16'!H26+'Ячейка 14 '!H26+'Ячейка 13Л'!H26+'Ячейка 32Л'!H26+'ячейка 25Л'!H26+'Ячейка 3Гео'!H26+'Ячейка 26Гео '!H26+'Ячейка 1 РП18'!H26+'Ячейка 13 РП18 '!H26</f>
        <v>2456.0399999965398</v>
      </c>
      <c r="E23" s="133"/>
      <c r="F23" s="135">
        <f t="shared" si="0"/>
        <v>0.63515757133710604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30'!D27+'Ячейка 27'!D27+'Ячейка 10'!D27+'Ячейка 16'!D27+'Ячейка 14 '!D27+'Ячейка 13Л'!D27+'Ячейка 32Л'!D27+'ячейка 25Л'!D27+'Ячейка 3Гео'!D27+'Ячейка 26Гео '!D27+'Ячейка 1 РП18'!D27+'Ячейка 13 РП18 '!D27</f>
        <v>4150.1400000040576</v>
      </c>
      <c r="C24" s="27"/>
      <c r="D24" s="133">
        <f>'Ячейка 30'!H27+'Ячейка 27'!H27+'Ячейка 10'!H27+'Ячейка 16'!H27+'Ячейка 14 '!H27+'Ячейка 13Л'!H27+'Ячейка 32Л'!H27+'ячейка 25Л'!H27+'Ячейка 3Гео'!H27+'Ячейка 26Гео '!H27+'Ячейка 1 РП18'!H27+'Ячейка 13 РП18 '!H27</f>
        <v>2571.8399999996677</v>
      </c>
      <c r="E24" s="133"/>
      <c r="F24" s="135">
        <f t="shared" si="0"/>
        <v>0.6196995763991463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30'!D28+'Ячейка 27'!D28+'Ячейка 10'!D28+'Ячейка 16'!D28+'Ячейка 14 '!D28+'Ячейка 13Л'!D28+'Ячейка 32Л'!D28+'ячейка 25Л'!D28+'Ячейка 3Гео'!D28+'Ячейка 26Гео '!D28+'Ячейка 1 РП18'!D28+'Ячейка 13 РП18 '!D28</f>
        <v>4177.9799999969327</v>
      </c>
      <c r="C25" s="27"/>
      <c r="D25" s="133">
        <f>'Ячейка 30'!H28+'Ячейка 27'!H28+'Ячейка 10'!H28+'Ячейка 16'!H28+'Ячейка 14 '!H28+'Ячейка 13Л'!H28+'Ячейка 32Л'!H28+'ячейка 25Л'!H28+'Ячейка 3Гео'!H28+'Ячейка 26Гео '!H28+'Ячейка 1 РП18'!H28+'Ячейка 13 РП18 '!H28</f>
        <v>2489.4599999991669</v>
      </c>
      <c r="E25" s="133"/>
      <c r="F25" s="135">
        <f t="shared" si="0"/>
        <v>0.59585254118042563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30'!D29+'Ячейка 27'!D29+'Ячейка 10'!D29+'Ячейка 16'!D29+'Ячейка 14 '!D29+'Ячейка 13Л'!D29+'Ячейка 32Л'!D29+'ячейка 25Л'!D29+'Ячейка 3Гео'!D29+'Ячейка 26Гео '!D29+'Ячейка 1 РП18'!D29+'Ячейка 13 РП18 '!D29</f>
        <v>4300.6799999934174</v>
      </c>
      <c r="C26" s="27"/>
      <c r="D26" s="133">
        <f>'Ячейка 30'!H29+'Ячейка 27'!H29+'Ячейка 10'!H29+'Ячейка 16'!H29+'Ячейка 14 '!H29+'Ячейка 13Л'!H29+'Ячейка 32Л'!H29+'ячейка 25Л'!H29+'Ячейка 3Гео'!H29+'Ячейка 26Гео '!H29+'Ячейка 1 РП18'!H29+'Ячейка 13 РП18 '!H29</f>
        <v>2518.3800000047995</v>
      </c>
      <c r="E26" s="133"/>
      <c r="F26" s="135">
        <f t="shared" si="0"/>
        <v>0.58557716454343367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30'!D30+'Ячейка 27'!D30+'Ячейка 10'!D30+'Ячейка 16'!D30+'Ячейка 14 '!D30+'Ячейка 13Л'!D30+'Ячейка 32Л'!D30+'ячейка 25Л'!D30+'Ячейка 3Гео'!D30+'Ячейка 26Гео '!D30+'Ячейка 1 РП18'!D30+'Ячейка 13 РП18 '!D30</f>
        <v>4438.3200000082525</v>
      </c>
      <c r="C27" s="27"/>
      <c r="D27" s="133">
        <f>'Ячейка 30'!H30+'Ячейка 27'!H30+'Ячейка 10'!H30+'Ячейка 16'!H30+'Ячейка 14 '!H30+'Ячейка 13Л'!H30+'Ячейка 32Л'!H30+'ячейка 25Л'!H30+'Ячейка 3Гео'!H30+'Ячейка 26Гео '!H30+'Ячейка 1 РП18'!H30+'Ячейка 13 РП18 '!H30</f>
        <v>2581.0199999949077</v>
      </c>
      <c r="E27" s="133"/>
      <c r="F27" s="135">
        <f t="shared" si="0"/>
        <v>0.58153084950839706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30'!D31+'Ячейка 27'!D31+'Ячейка 10'!D31+'Ячейка 16'!D31+'Ячейка 14 '!D31+'Ячейка 13Л'!D31+'Ячейка 32Л'!D31+'ячейка 25Л'!D31+'Ячейка 3Гео'!D31+'Ячейка 26Гео '!D31+'Ячейка 1 РП18'!D31+'Ячейка 13 РП18 '!D31</f>
        <v>4317.8399999818794</v>
      </c>
      <c r="C28" s="27"/>
      <c r="D28" s="133">
        <f>'Ячейка 30'!H31+'Ячейка 27'!H31+'Ячейка 10'!H31+'Ячейка 16'!H31+'Ячейка 14 '!H31+'Ячейка 13Л'!H31+'Ячейка 32Л'!H31+'ячейка 25Л'!H31+'Ячейка 3Гео'!H31+'Ячейка 26Гео '!H31+'Ячейка 1 РП18'!H31+'Ячейка 13 РП18 '!H31</f>
        <v>2500.4399999991051</v>
      </c>
      <c r="E28" s="133"/>
      <c r="F28" s="135">
        <f t="shared" si="0"/>
        <v>0.5790951031093321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30'!D32+'Ячейка 27'!D32+'Ячейка 10'!D32+'Ячейка 16'!D32+'Ячейка 14 '!D32+'Ячейка 13Л'!D32+'Ячейка 32Л'!D32+'ячейка 25Л'!D32+'Ячейка 3Гео'!D32+'Ячейка 26Гео '!D32+'Ячейка 1 РП18'!D32+'Ячейка 13 РП18 '!D32</f>
        <v>4397.8800000135607</v>
      </c>
      <c r="C29" s="27"/>
      <c r="D29" s="133">
        <f>'Ячейка 30'!H32+'Ячейка 27'!H32+'Ячейка 10'!H32+'Ячейка 16'!H32+'Ячейка 14 '!H32+'Ячейка 13Л'!H32+'Ячейка 32Л'!H32+'ячейка 25Л'!H32+'Ячейка 3Гео'!H32+'Ячейка 26Гео '!H32+'Ячейка 1 РП18'!H32+'Ячейка 13 РП18 '!H32</f>
        <v>2540.1000000081126</v>
      </c>
      <c r="E29" s="133"/>
      <c r="F29" s="135">
        <f t="shared" si="0"/>
        <v>0.57757374007482698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30'!D33+'Ячейка 27'!D33+'Ячейка 10'!D33+'Ячейка 16'!D33+'Ячейка 14 '!D33+'Ячейка 13Л'!D33+'Ячейка 32Л'!D33+'ячейка 25Л'!D33+'Ячейка 3Гео'!D33+'Ячейка 26Гео '!D33+'Ячейка 1 РП18'!D33+'Ячейка 13 РП18 '!D33</f>
        <v>4575.3000000027896</v>
      </c>
      <c r="C30" s="27"/>
      <c r="D30" s="133">
        <f>'Ячейка 30'!H33+'Ячейка 27'!H33+'Ячейка 10'!H33+'Ячейка 16'!H33+'Ячейка 14 '!H33+'Ячейка 13Л'!H33+'Ячейка 32Л'!H33+'ячейка 25Л'!H33+'Ячейка 3Гео'!H33+'Ячейка 26Гео '!H33+'Ячейка 1 РП18'!H33+'Ячейка 13 РП18 '!H33</f>
        <v>2677.6199999989331</v>
      </c>
      <c r="E30" s="133"/>
      <c r="F30" s="135">
        <f t="shared" si="0"/>
        <v>0.5852337551630058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30'!D34+'Ячейка 27'!D34+'Ячейка 10'!D34+'Ячейка 16'!D34+'Ячейка 14 '!D34+'Ячейка 13Л'!D34+'Ячейка 32Л'!D34+'ячейка 25Л'!D34+'Ячейка 3Гео'!D34+'Ячейка 26Гео '!D34+'Ячейка 1 РП18'!D34+'Ячейка 13 РП18 '!D34</f>
        <v>4541.8199999985063</v>
      </c>
      <c r="C31" s="27"/>
      <c r="D31" s="133">
        <f>'Ячейка 30'!H34+'Ячейка 27'!H34+'Ячейка 10'!H34+'Ячейка 16'!H34+'Ячейка 14 '!H34+'Ячейка 13Л'!H34+'Ячейка 32Л'!H34+'ячейка 25Л'!H34+'Ячейка 3Гео'!H34+'Ячейка 26Гео '!H34+'Ячейка 1 РП18'!H34+'Ячейка 13 РП18 '!H34</f>
        <v>2701.3199999956782</v>
      </c>
      <c r="E31" s="133"/>
      <c r="F31" s="135">
        <f t="shared" si="0"/>
        <v>0.59476597487275296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30'!D35+'Ячейка 27'!D35+'Ячейка 10'!D35+'Ячейка 16'!D35+'Ячейка 14 '!D35+'Ячейка 13Л'!D35+'Ячейка 32Л'!D35+'ячейка 25Л'!D35+'Ячейка 3Гео'!D35+'Ячейка 26Гео '!D35+'Ячейка 1 РП18'!D35+'Ячейка 13 РП18 '!D35</f>
        <v>4464.7200000010798</v>
      </c>
      <c r="C32" s="27"/>
      <c r="D32" s="133">
        <f>'Ячейка 30'!H35+'Ячейка 27'!H35+'Ячейка 10'!H35+'Ячейка 16'!H35+'Ячейка 14 '!H35+'Ячейка 13Л'!H35+'Ячейка 32Л'!H35+'ячейка 25Л'!H35+'Ячейка 3Гео'!H35+'Ячейка 26Гео '!H35+'Ячейка 1 РП18'!H35+'Ячейка 13 РП18 '!H35</f>
        <v>2661.4800000039736</v>
      </c>
      <c r="E32" s="133"/>
      <c r="F32" s="135">
        <f t="shared" si="0"/>
        <v>0.59611353007654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30'!D36+'Ячейка 27'!D36+'Ячейка 10'!D36+'Ячейка 16'!D36+'Ячейка 14 '!D36+'Ячейка 13Л'!D36+'Ячейка 32Л'!D36+'ячейка 25Л'!D36+'Ячейка 3Гео'!D36+'Ячейка 26Гео '!D36+'Ячейка 1 РП18'!D36+'Ячейка 13 РП18 '!D36</f>
        <v>4451.399999991736</v>
      </c>
      <c r="C33" s="27"/>
      <c r="D33" s="133">
        <f>'Ячейка 30'!H36+'Ячейка 27'!H36+'Ячейка 10'!H36+'Ячейка 16'!H36+'Ячейка 14 '!H36+'Ячейка 13Л'!H36+'Ячейка 32Л'!H36+'ячейка 25Л'!H36+'Ячейка 3Гео'!H36+'Ячейка 26Гео '!H36+'Ячейка 1 РП18'!H36+'Ячейка 13 РП18 '!H36</f>
        <v>2611.9200000017827</v>
      </c>
      <c r="E33" s="133"/>
      <c r="F33" s="135">
        <f t="shared" si="0"/>
        <v>0.58676371478784917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30'!D37+'Ячейка 27'!D37+'Ячейка 10'!D37+'Ячейка 16'!D37+'Ячейка 14 '!D37+'Ячейка 13Л'!D37+'Ячейка 32Л'!D37+'ячейка 25Л'!D37+'Ячейка 3Гео'!D37+'Ячейка 26Гео '!D37+'Ячейка 1 РП18'!D37+'Ячейка 13 РП18 '!D37</f>
        <v>4506.5399999997226</v>
      </c>
      <c r="C34" s="27"/>
      <c r="D34" s="133">
        <f>'Ячейка 30'!H37+'Ячейка 27'!H37+'Ячейка 10'!H37+'Ячейка 16'!H37+'Ячейка 14 '!H37+'Ячейка 13Л'!H37+'Ячейка 32Л'!H37+'ячейка 25Л'!H37+'Ячейка 3Гео'!H37+'Ячейка 26Гео '!H37+'Ячейка 1 РП18'!H37+'Ячейка 13 РП18 '!H37</f>
        <v>2666.999999998427</v>
      </c>
      <c r="E34" s="133"/>
      <c r="F34" s="135">
        <f t="shared" si="0"/>
        <v>0.59180657444482709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30'!D38+'Ячейка 27'!D38+'Ячейка 10'!D38+'Ячейка 16'!D38+'Ячейка 14 '!D38+'Ячейка 13Л'!D38+'Ячейка 32Л'!D38+'ячейка 25Л'!D38+'Ячейка 3Гео'!D38+'Ячейка 26Гео '!D38+'Ячейка 1 РП18'!D38+'Ячейка 13 РП18 '!D38</f>
        <v>4589.8800000028132</v>
      </c>
      <c r="C35" s="27"/>
      <c r="D35" s="133">
        <f>'Ячейка 30'!H38+'Ячейка 27'!H38+'Ячейка 10'!H38+'Ячейка 16'!H38+'Ячейка 14 '!H38+'Ячейка 13Л'!H38+'Ячейка 32Л'!H38+'ячейка 25Л'!H38+'Ячейка 3Гео'!H38+'Ячейка 26Гео '!H38+'Ячейка 1 РП18'!H38+'Ячейка 13 РП18 '!H38</f>
        <v>2824.9199999986558</v>
      </c>
      <c r="E35" s="133"/>
      <c r="F35" s="135">
        <f t="shared" si="0"/>
        <v>0.61546707103386677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30'!D39+'Ячейка 27'!D39+'Ячейка 10'!D39+'Ячейка 16'!D39+'Ячейка 14 '!D39+'Ячейка 13Л'!D39+'Ячейка 32Л'!D39+'ячейка 25Л'!D39+'Ячейка 3Гео'!D39+'Ячейка 26Гео '!D39+'Ячейка 1 РП18'!D39+'Ячейка 13 РП18 '!D39</f>
        <v>4708.3800000090832</v>
      </c>
      <c r="C36" s="27"/>
      <c r="D36" s="133">
        <f>'Ячейка 30'!H39+'Ячейка 27'!H39+'Ячейка 10'!H39+'Ячейка 16'!H39+'Ячейка 14 '!H39+'Ячейка 13Л'!H39+'Ячейка 32Л'!H39+'ячейка 25Л'!H39+'Ячейка 3Гео'!H39+'Ячейка 26Гео '!H39+'Ячейка 1 РП18'!H39+'Ячейка 13 РП18 '!H39</f>
        <v>2902.7399999983913</v>
      </c>
      <c r="E36" s="133"/>
      <c r="F36" s="135">
        <f t="shared" si="0"/>
        <v>0.61650503994851547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30'!D40+'Ячейка 27'!D40+'Ячейка 10'!D40+'Ячейка 16'!D40+'Ячейка 14 '!D40+'Ячейка 13Л'!D40+'Ячейка 32Л'!D40+'ячейка 25Л'!D40+'Ячейка 3Гео'!D40+'Ячейка 26Гео '!D40+'Ячейка 1 РП18'!D40+'Ячейка 13 РП18 '!D40</f>
        <v>4750.3799999900821</v>
      </c>
      <c r="C37" s="27"/>
      <c r="D37" s="133">
        <f>'Ячейка 30'!H40+'Ячейка 27'!H40+'Ячейка 10'!H40+'Ячейка 16'!H40+'Ячейка 14 '!H40+'Ячейка 13Л'!H40+'Ячейка 32Л'!H40+'ячейка 25Л'!H40+'Ячейка 3Гео'!H40+'Ячейка 26Гео '!H40+'Ячейка 1 РП18'!H40+'Ячейка 13 РП18 '!H40</f>
        <v>2856.5999999999121</v>
      </c>
      <c r="E37" s="133"/>
      <c r="F37" s="135">
        <f t="shared" si="0"/>
        <v>0.60134136637613755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30'!D41+'Ячейка 27'!D41+'Ячейка 10'!D41+'Ячейка 16'!D41+'Ячейка 14 '!D41+'Ячейка 13Л'!D41+'Ячейка 32Л'!D41+'ячейка 25Л'!D41+'Ячейка 3Гео'!D41+'Ячейка 26Гео '!D41+'Ячейка 1 РП18'!D41+'Ячейка 13 РП18 '!D41</f>
        <v>4626.6000000049189</v>
      </c>
      <c r="C38" s="27"/>
      <c r="D38" s="133">
        <f>'Ячейка 30'!H41+'Ячейка 27'!H41+'Ячейка 10'!H41+'Ячейка 16'!H41+'Ячейка 14 '!H41+'Ячейка 13Л'!H41+'Ячейка 32Л'!H41+'ячейка 25Л'!H41+'Ячейка 3Гео'!H41+'Ячейка 26Гео '!H41+'Ячейка 1 РП18'!H41+'Ячейка 13 РП18 '!H41</f>
        <v>2745.4800000006571</v>
      </c>
      <c r="E38" s="133"/>
      <c r="F38" s="135">
        <f t="shared" si="0"/>
        <v>0.59341200881808198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30'!D42+'Ячейка 27'!D42+'Ячейка 10'!D42+'Ячейка 16'!D42+'Ячейка 14 '!D42+'Ячейка 13Л'!D42+'Ячейка 32Л'!D42+'ячейка 25Л'!D42+'Ячейка 3Гео'!D42+'Ячейка 26Гео '!D42+'Ячейка 1 РП18'!D42+'Ячейка 13 РП18 '!D42</f>
        <v>4616.5799999934334</v>
      </c>
      <c r="C39" s="27"/>
      <c r="D39" s="133">
        <f>'Ячейка 30'!H42+'Ячейка 27'!H42+'Ячейка 10'!H42+'Ячейка 16'!H42+'Ячейка 14 '!H42+'Ячейка 13Л'!H42+'Ячейка 32Л'!H42+'ячейка 25Л'!H42+'Ячейка 3Гео'!H42+'Ячейка 26Гео '!H42+'Ячейка 1 РП18'!H42+'Ячейка 13 РП18 '!H42</f>
        <v>2767.319999998449</v>
      </c>
      <c r="E39" s="133"/>
      <c r="F39" s="135">
        <f t="shared" si="0"/>
        <v>0.59943074743693059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102833.75999999423</v>
      </c>
      <c r="C40" s="27"/>
      <c r="D40" s="133">
        <f>SUM(D15:E39)</f>
        <v>62916.540000000663</v>
      </c>
      <c r="E40" s="133"/>
      <c r="F40" s="135">
        <f t="shared" si="0"/>
        <v>0.61182767215751122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12628.799999994408</v>
      </c>
      <c r="C44" s="137"/>
      <c r="D44" s="27">
        <f>SUM(D24:E26)</f>
        <v>7579.6800000036346</v>
      </c>
      <c r="E44" s="136">
        <f>B44/3</f>
        <v>4209.5999999981359</v>
      </c>
      <c r="F44" s="140"/>
      <c r="G44" s="137"/>
      <c r="H44" s="136">
        <f>D44/3</f>
        <v>2526.5600000012114</v>
      </c>
      <c r="I44" s="137"/>
      <c r="J44" s="138">
        <f>H44/E44</f>
        <v>0.60019004180975155</v>
      </c>
      <c r="K44" s="139"/>
      <c r="L44" s="139"/>
    </row>
    <row r="45" spans="1:22" ht="20.100000000000001" customHeight="1">
      <c r="A45" s="4" t="s">
        <v>43</v>
      </c>
      <c r="B45" s="136">
        <f>SUM(B33:B36)</f>
        <v>18256.200000003355</v>
      </c>
      <c r="C45" s="137"/>
      <c r="D45" s="27">
        <f>SUM(D33:E36)</f>
        <v>11006.579999997257</v>
      </c>
      <c r="E45" s="136">
        <f>B45/4</f>
        <v>4564.0500000008387</v>
      </c>
      <c r="F45" s="140"/>
      <c r="G45" s="137"/>
      <c r="H45" s="136">
        <f>D45/4</f>
        <v>2751.6449999993142</v>
      </c>
      <c r="I45" s="137"/>
      <c r="J45" s="138">
        <f>H45/E45</f>
        <v>0.60289545469458239</v>
      </c>
      <c r="K45" s="139"/>
      <c r="L45" s="139"/>
    </row>
    <row r="46" spans="1:22" ht="20.100000000000001" customHeight="1">
      <c r="A46" s="4" t="s">
        <v>44</v>
      </c>
      <c r="B46" s="136">
        <f>SUM(B16:B39)</f>
        <v>102833.75999999423</v>
      </c>
      <c r="C46" s="137"/>
      <c r="D46" s="27">
        <f>SUM(D16:E39)</f>
        <v>62916.540000000663</v>
      </c>
      <c r="E46" s="136">
        <f>B46/24</f>
        <v>4284.7399999997597</v>
      </c>
      <c r="F46" s="140"/>
      <c r="G46" s="137"/>
      <c r="H46" s="136">
        <f>D46/24</f>
        <v>2621.5225000000278</v>
      </c>
      <c r="I46" s="137"/>
      <c r="J46" s="138">
        <f>H46/E46</f>
        <v>0.61182767215751122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8:T8"/>
    <mergeCell ref="S9:T9"/>
    <mergeCell ref="S10:T10"/>
    <mergeCell ref="S11:T11"/>
    <mergeCell ref="S4:T4"/>
    <mergeCell ref="S5:T5"/>
    <mergeCell ref="S6:T6"/>
    <mergeCell ref="S7:T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178</v>
      </c>
      <c r="B3" s="63"/>
      <c r="C3" s="63"/>
      <c r="D3" s="63"/>
      <c r="E3" s="63"/>
      <c r="F3" s="95" t="s">
        <v>155</v>
      </c>
      <c r="G3" s="95"/>
      <c r="H3" s="95"/>
      <c r="I3" s="63" t="s">
        <v>235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21" customHeight="1">
      <c r="A5" s="143" t="s">
        <v>159</v>
      </c>
      <c r="B5" s="143"/>
      <c r="C5" s="143"/>
      <c r="D5" s="143"/>
      <c r="E5" s="143"/>
      <c r="F5" s="95" t="s">
        <v>156</v>
      </c>
      <c r="G5" s="95"/>
      <c r="H5" s="95"/>
      <c r="I5" s="63" t="s">
        <v>248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60"/>
      <c r="T5" s="61"/>
      <c r="U5" s="8"/>
      <c r="V5" s="60"/>
      <c r="W5" s="65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60"/>
      <c r="T6" s="61"/>
      <c r="U6" s="8"/>
      <c r="V6" s="60"/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60"/>
      <c r="T8" s="61"/>
      <c r="U8" s="8"/>
      <c r="V8" s="60"/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60"/>
      <c r="T9" s="61"/>
      <c r="U9" s="8"/>
      <c r="V9" s="60"/>
      <c r="W9" s="65"/>
    </row>
    <row r="10" spans="1:23" ht="19.5" customHeight="1">
      <c r="A10" s="132" t="s">
        <v>151</v>
      </c>
      <c r="B10" s="132"/>
      <c r="C10" s="107" t="s">
        <v>389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60"/>
      <c r="T11" s="61"/>
      <c r="U11" s="8"/>
      <c r="V11" s="60"/>
      <c r="W11" s="65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30'!D19+'Ячейка 27'!D19+'Ячейка 10'!D19</f>
        <v>2453.7599999974191</v>
      </c>
      <c r="C16" s="27"/>
      <c r="D16" s="133">
        <f>'Ячейка 30'!H19+'Ячейка 27'!H19+'Ячейка 10'!H19</f>
        <v>1417.6799999982904</v>
      </c>
      <c r="E16" s="133"/>
      <c r="F16" s="135">
        <f t="shared" si="0"/>
        <v>0.57775821596235233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30'!D20+'Ячейка 27'!D20+'Ячейка 10'!D20</f>
        <v>2360.6400000055146</v>
      </c>
      <c r="C17" s="27"/>
      <c r="D17" s="133">
        <f>'Ячейка 30'!H20+'Ячейка 27'!H20+'Ячейка 10'!H20</f>
        <v>1362.9599999978382</v>
      </c>
      <c r="E17" s="133"/>
      <c r="F17" s="135">
        <f t="shared" si="0"/>
        <v>0.57736884912339625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30'!D21+'Ячейка 27'!D21+'Ячейка 10'!D21</f>
        <v>2367.5999999977648</v>
      </c>
      <c r="C18" s="27"/>
      <c r="D18" s="133">
        <f>'Ячейка 30'!H21+'Ячейка 27'!H21+'Ячейка 10'!H21</f>
        <v>1367.2800000022107</v>
      </c>
      <c r="E18" s="133"/>
      <c r="F18" s="135">
        <f t="shared" si="0"/>
        <v>0.57749619868368873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30'!D22+'Ячейка 27'!D22+'Ячейка 10'!D22</f>
        <v>2313.120000003255</v>
      </c>
      <c r="C19" s="27"/>
      <c r="D19" s="133">
        <f>'Ячейка 30'!H22+'Ячейка 27'!H22+'Ячейка 10'!H22</f>
        <v>1352.8800000003685</v>
      </c>
      <c r="E19" s="133"/>
      <c r="F19" s="135">
        <f t="shared" si="0"/>
        <v>0.58487238016119558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30'!D23+'Ячейка 27'!D23+'Ячейка 10'!D23</f>
        <v>2261.039999989589</v>
      </c>
      <c r="C20" s="27"/>
      <c r="D20" s="133">
        <f>'Ячейка 30'!H23+'Ячейка 27'!H23+'Ячейка 10'!H23</f>
        <v>1351.4400000007299</v>
      </c>
      <c r="E20" s="133"/>
      <c r="F20" s="135">
        <f t="shared" si="0"/>
        <v>0.59770724976424683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30'!D24+'Ячейка 27'!D24+'Ячейка 10'!D24</f>
        <v>2287.4400000058813</v>
      </c>
      <c r="C21" s="27"/>
      <c r="D21" s="133">
        <f>'Ячейка 30'!H24+'Ячейка 27'!H24+'Ячейка 10'!H24</f>
        <v>1372.5599999954284</v>
      </c>
      <c r="E21" s="133"/>
      <c r="F21" s="135">
        <f t="shared" si="0"/>
        <v>0.60004196831038159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30'!D25+'Ячейка 27'!D25+'Ячейка 10'!D25</f>
        <v>2206.5600000081758</v>
      </c>
      <c r="C22" s="27"/>
      <c r="D22" s="133">
        <f>'Ячейка 30'!H25+'Ячейка 27'!H25+'Ячейка 10'!H25</f>
        <v>1268.1600000058097</v>
      </c>
      <c r="E22" s="133"/>
      <c r="F22" s="135">
        <f t="shared" si="0"/>
        <v>0.57472264520389693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30'!D26+'Ячейка 27'!D26+'Ячейка 10'!D26</f>
        <v>2303.5199999947508</v>
      </c>
      <c r="C23" s="27"/>
      <c r="D23" s="133">
        <f>'Ячейка 30'!H26+'Ячейка 27'!H26+'Ячейка 10'!H26</f>
        <v>1292.8799999990588</v>
      </c>
      <c r="E23" s="133"/>
      <c r="F23" s="135">
        <f t="shared" si="0"/>
        <v>0.56126276307651113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30'!D27+'Ячейка 27'!D27+'Ячейка 10'!D27</f>
        <v>2617.9200000020501</v>
      </c>
      <c r="C24" s="27"/>
      <c r="D24" s="133">
        <f>'Ячейка 30'!H27+'Ячейка 27'!H27+'Ячейка 10'!H27</f>
        <v>1441.9199999982084</v>
      </c>
      <c r="E24" s="133"/>
      <c r="F24" s="135">
        <f t="shared" si="0"/>
        <v>0.5507884121734351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30'!D28+'Ячейка 27'!D28+'Ячейка 10'!D28</f>
        <v>2651.5199999979814</v>
      </c>
      <c r="C25" s="27"/>
      <c r="D25" s="133">
        <f>'Ячейка 30'!H28+'Ячейка 27'!H28+'Ячейка 10'!H28</f>
        <v>1395.3600000022561</v>
      </c>
      <c r="E25" s="133"/>
      <c r="F25" s="135">
        <f t="shared" si="0"/>
        <v>0.52624909486004945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30'!D29+'Ячейка 27'!D29+'Ячейка 10'!D29</f>
        <v>2735.5199999954493</v>
      </c>
      <c r="C26" s="27"/>
      <c r="D26" s="133">
        <f>'Ячейка 30'!H29+'Ячейка 27'!H29+'Ячейка 10'!H29</f>
        <v>1395.1200000006793</v>
      </c>
      <c r="E26" s="133"/>
      <c r="F26" s="135">
        <f t="shared" si="0"/>
        <v>0.51000175469490261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30'!D30+'Ячейка 27'!D30+'Ячейка 10'!D30</f>
        <v>2874.2400000053749</v>
      </c>
      <c r="C27" s="27"/>
      <c r="D27" s="133">
        <f>'Ячейка 30'!H30+'Ячейка 27'!H30+'Ячейка 10'!H30</f>
        <v>1454.3999999983498</v>
      </c>
      <c r="E27" s="133"/>
      <c r="F27" s="135">
        <f t="shared" si="0"/>
        <v>0.50601202404657586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30'!D31+'Ячейка 27'!D31+'Ячейка 10'!D31</f>
        <v>2800.0799999863375</v>
      </c>
      <c r="C28" s="27"/>
      <c r="D28" s="133">
        <f>'Ячейка 30'!H31+'Ячейка 27'!H31+'Ячейка 10'!H31</f>
        <v>1415.2799999967101</v>
      </c>
      <c r="E28" s="133"/>
      <c r="F28" s="135">
        <f t="shared" si="0"/>
        <v>0.50544270163838734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30'!D32+'Ячейка 27'!D32+'Ячейка 10'!D32</f>
        <v>2871.3600000102588</v>
      </c>
      <c r="C29" s="27"/>
      <c r="D29" s="133">
        <f>'Ячейка 30'!H32+'Ячейка 27'!H32+'Ячейка 10'!H32</f>
        <v>1461.1200000075769</v>
      </c>
      <c r="E29" s="133"/>
      <c r="F29" s="135">
        <f t="shared" si="0"/>
        <v>0.50885991307337175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30'!D33+'Ячейка 27'!D33+'Ячейка 10'!D33</f>
        <v>3037.9200000046694</v>
      </c>
      <c r="C30" s="27"/>
      <c r="D30" s="133">
        <f>'Ячейка 30'!H33+'Ячейка 27'!H33+'Ячейка 10'!H33</f>
        <v>1563.1199999999808</v>
      </c>
      <c r="E30" s="133"/>
      <c r="F30" s="135">
        <f t="shared" si="0"/>
        <v>0.51453626165191257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30'!D34+'Ячейка 27'!D34+'Ячейка 10'!D34</f>
        <v>3030.2399999978661</v>
      </c>
      <c r="C31" s="27"/>
      <c r="D31" s="133">
        <f>'Ячейка 30'!H34+'Ячейка 27'!H34+'Ячейка 10'!H34</f>
        <v>1616.639999995823</v>
      </c>
      <c r="E31" s="133"/>
      <c r="F31" s="135">
        <f t="shared" si="0"/>
        <v>0.53350229684677164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30'!D35+'Ячейка 27'!D35+'Ячейка 10'!D35</f>
        <v>2942.8800000001502</v>
      </c>
      <c r="C32" s="27"/>
      <c r="D32" s="133">
        <f>'Ячейка 30'!H35+'Ячейка 27'!H35+'Ячейка 10'!H35</f>
        <v>1574.1600000037579</v>
      </c>
      <c r="E32" s="133"/>
      <c r="F32" s="135">
        <f t="shared" si="0"/>
        <v>0.53490458326662238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30'!D36+'Ячейка 27'!D36+'Ячейка 10'!D36</f>
        <v>2922.719999992114</v>
      </c>
      <c r="C33" s="27"/>
      <c r="D33" s="133">
        <f>'Ячейка 30'!H36+'Ячейка 27'!H36+'Ячейка 10'!H36</f>
        <v>1531.6800000007788</v>
      </c>
      <c r="E33" s="133"/>
      <c r="F33" s="135">
        <f t="shared" si="0"/>
        <v>0.52405977993270358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30'!D37+'Ячейка 27'!D37+'Ячейка 10'!D37</f>
        <v>2965.6799999982468</v>
      </c>
      <c r="C34" s="27"/>
      <c r="D34" s="133">
        <f>'Ячейка 30'!H37+'Ячейка 27'!H37+'Ячейка 10'!H37</f>
        <v>1564.3199999980425</v>
      </c>
      <c r="E34" s="133"/>
      <c r="F34" s="135">
        <f t="shared" si="0"/>
        <v>0.52747430606099355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30'!D38+'Ячейка 27'!D38+'Ячейка 10'!D38</f>
        <v>3039.1200000070967</v>
      </c>
      <c r="C35" s="27"/>
      <c r="D35" s="133">
        <f>'Ячейка 30'!H38+'Ячейка 27'!H38+'Ячейка 10'!H38</f>
        <v>1661.9999999980791</v>
      </c>
      <c r="E35" s="133"/>
      <c r="F35" s="135">
        <f t="shared" si="0"/>
        <v>0.54686883044901091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30'!D39+'Ячейка 27'!D39+'Ячейка 10'!D39</f>
        <v>3152.1600000065519</v>
      </c>
      <c r="C36" s="27"/>
      <c r="D36" s="133">
        <f>'Ячейка 30'!H39+'Ячейка 27'!H39+'Ячейка 10'!H39</f>
        <v>1734.9600000005012</v>
      </c>
      <c r="E36" s="133"/>
      <c r="F36" s="135">
        <f t="shared" si="0"/>
        <v>0.55040353281460808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30'!D40+'Ячейка 27'!D40+'Ячейка 10'!D40</f>
        <v>3182.159999988653</v>
      </c>
      <c r="C37" s="27"/>
      <c r="D37" s="133">
        <f>'Ячейка 30'!H40+'Ячейка 27'!H40+'Ячейка 10'!H40</f>
        <v>1703.0399999981455</v>
      </c>
      <c r="E37" s="133"/>
      <c r="F37" s="135">
        <f t="shared" si="0"/>
        <v>0.53518364884362135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30'!D41+'Ячейка 27'!D41+'Ячейка 10'!D41</f>
        <v>3051.1200000051758</v>
      </c>
      <c r="C38" s="27"/>
      <c r="D38" s="133">
        <f>'Ячейка 30'!H41+'Ячейка 27'!H41+'Ячейка 10'!H41</f>
        <v>1590.9600000006321</v>
      </c>
      <c r="E38" s="133"/>
      <c r="F38" s="135">
        <f t="shared" si="0"/>
        <v>0.52143475182815924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30'!D42+'Ячейка 27'!D42+'Ячейка 10'!D42</f>
        <v>3034.7999999939075</v>
      </c>
      <c r="C39" s="27"/>
      <c r="D39" s="133">
        <f>'Ячейка 30'!H42+'Ячейка 27'!H42+'Ячейка 10'!H42</f>
        <v>1619.5200000016484</v>
      </c>
      <c r="E39" s="133"/>
      <c r="F39" s="135">
        <f t="shared" si="0"/>
        <v>0.5336496639003887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65463.119999994233</v>
      </c>
      <c r="C40" s="27"/>
      <c r="D40" s="133">
        <f>SUM(D15:E39)</f>
        <v>35509.440000000905</v>
      </c>
      <c r="E40" s="133"/>
      <c r="F40" s="135">
        <f t="shared" si="0"/>
        <v>0.54243427444344283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8004.9599999954808</v>
      </c>
      <c r="C44" s="137"/>
      <c r="D44" s="27">
        <f>SUM(D24:E26)</f>
        <v>4232.4000000011438</v>
      </c>
      <c r="E44" s="136">
        <f>B44/3</f>
        <v>2668.3199999984936</v>
      </c>
      <c r="F44" s="140"/>
      <c r="G44" s="137"/>
      <c r="H44" s="136">
        <f>D44/3</f>
        <v>1410.8000000003813</v>
      </c>
      <c r="I44" s="137"/>
      <c r="J44" s="138">
        <f>H44/E44</f>
        <v>0.52872219224125205</v>
      </c>
      <c r="K44" s="139"/>
      <c r="L44" s="139"/>
    </row>
    <row r="45" spans="1:22" ht="20.100000000000001" customHeight="1">
      <c r="A45" s="4" t="s">
        <v>43</v>
      </c>
      <c r="B45" s="136">
        <f>SUM(B33:B36)</f>
        <v>12079.680000004009</v>
      </c>
      <c r="C45" s="137"/>
      <c r="D45" s="27">
        <f>SUM(D33:E36)</f>
        <v>6492.9599999974016</v>
      </c>
      <c r="E45" s="136">
        <f>B45/4</f>
        <v>3019.9200000010023</v>
      </c>
      <c r="F45" s="140"/>
      <c r="G45" s="137"/>
      <c r="H45" s="136">
        <f>D45/4</f>
        <v>1623.2399999993504</v>
      </c>
      <c r="I45" s="137"/>
      <c r="J45" s="138">
        <f>H45/E45</f>
        <v>0.53751092744139306</v>
      </c>
      <c r="K45" s="139"/>
      <c r="L45" s="139"/>
    </row>
    <row r="46" spans="1:22" ht="20.100000000000001" customHeight="1">
      <c r="A46" s="4" t="s">
        <v>44</v>
      </c>
      <c r="B46" s="136">
        <f>SUM(B16:B39)</f>
        <v>65463.119999994233</v>
      </c>
      <c r="C46" s="137"/>
      <c r="D46" s="27">
        <f>SUM(D16:E39)</f>
        <v>35509.440000000905</v>
      </c>
      <c r="E46" s="136">
        <f>B46/24</f>
        <v>2727.6299999997595</v>
      </c>
      <c r="F46" s="140"/>
      <c r="G46" s="137"/>
      <c r="H46" s="136">
        <f>D46/24</f>
        <v>1479.5600000000377</v>
      </c>
      <c r="I46" s="137"/>
      <c r="J46" s="138">
        <f>H46/E46</f>
        <v>0.54243427444344283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S4:T4"/>
    <mergeCell ref="S5:T5"/>
    <mergeCell ref="S6:T6"/>
    <mergeCell ref="N4:Q4"/>
    <mergeCell ref="N5:Q5"/>
    <mergeCell ref="N6:Q6"/>
    <mergeCell ref="N7:Q7"/>
    <mergeCell ref="R1:T1"/>
    <mergeCell ref="U1:W1"/>
    <mergeCell ref="R2:R3"/>
    <mergeCell ref="U2:U3"/>
    <mergeCell ref="S2:T2"/>
    <mergeCell ref="S3:T3"/>
    <mergeCell ref="V2:W2"/>
    <mergeCell ref="V3:W3"/>
    <mergeCell ref="S7:T7"/>
    <mergeCell ref="V4:W4"/>
    <mergeCell ref="V5:W5"/>
    <mergeCell ref="V6:W6"/>
    <mergeCell ref="V7:W7"/>
    <mergeCell ref="W14:W18"/>
    <mergeCell ref="N19:Q19"/>
    <mergeCell ref="M14:M18"/>
    <mergeCell ref="N14:Q18"/>
    <mergeCell ref="R14:T14"/>
    <mergeCell ref="T15:T18"/>
    <mergeCell ref="S15:S18"/>
    <mergeCell ref="R15:R18"/>
    <mergeCell ref="N8:Q8"/>
    <mergeCell ref="N9:Q9"/>
    <mergeCell ref="N10:Q10"/>
    <mergeCell ref="N11:Q11"/>
    <mergeCell ref="S8:T8"/>
    <mergeCell ref="S9:T9"/>
    <mergeCell ref="S10:T10"/>
    <mergeCell ref="S11:T11"/>
    <mergeCell ref="V8:W8"/>
    <mergeCell ref="V9:W9"/>
    <mergeCell ref="V10:W10"/>
    <mergeCell ref="V11:W11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O30:V30"/>
    <mergeCell ref="O31:V31"/>
    <mergeCell ref="O32:V32"/>
    <mergeCell ref="O33:V33"/>
    <mergeCell ref="O26:V26"/>
    <mergeCell ref="O27:V27"/>
    <mergeCell ref="O28:V28"/>
    <mergeCell ref="O29:V29"/>
    <mergeCell ref="N20:Q20"/>
    <mergeCell ref="N21:Q21"/>
    <mergeCell ref="N24:V24"/>
    <mergeCell ref="O25:V25"/>
    <mergeCell ref="U14:U18"/>
    <mergeCell ref="V14:V18"/>
    <mergeCell ref="B12:E12"/>
    <mergeCell ref="A7:L7"/>
    <mergeCell ref="F12:G13"/>
    <mergeCell ref="H12:L12"/>
    <mergeCell ref="I9:L9"/>
    <mergeCell ref="F9:H9"/>
    <mergeCell ref="A9:E9"/>
    <mergeCell ref="A8:L8"/>
    <mergeCell ref="P39:R39"/>
    <mergeCell ref="A42:A43"/>
    <mergeCell ref="B43:C43"/>
    <mergeCell ref="D26:E26"/>
    <mergeCell ref="D40:E40"/>
    <mergeCell ref="D33:E33"/>
    <mergeCell ref="D34:E34"/>
    <mergeCell ref="D28:E28"/>
    <mergeCell ref="D39:E39"/>
    <mergeCell ref="D14:E14"/>
    <mergeCell ref="D15:E15"/>
    <mergeCell ref="D16:E16"/>
    <mergeCell ref="D17:E17"/>
    <mergeCell ref="D18:E18"/>
    <mergeCell ref="D19:E19"/>
    <mergeCell ref="D20:E20"/>
    <mergeCell ref="D27:E27"/>
    <mergeCell ref="H22:L22"/>
    <mergeCell ref="H23:L23"/>
    <mergeCell ref="H37:L37"/>
    <mergeCell ref="D30:E30"/>
    <mergeCell ref="D31:E31"/>
    <mergeCell ref="D32:E32"/>
    <mergeCell ref="D35:E35"/>
    <mergeCell ref="D36:E36"/>
    <mergeCell ref="F14:G14"/>
    <mergeCell ref="F15:G15"/>
    <mergeCell ref="F16:G16"/>
    <mergeCell ref="F17:G17"/>
    <mergeCell ref="F18:G18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23:E23"/>
    <mergeCell ref="F23:G23"/>
    <mergeCell ref="H29:L29"/>
    <mergeCell ref="H30:L30"/>
    <mergeCell ref="H31:L31"/>
    <mergeCell ref="H32:L32"/>
    <mergeCell ref="H25:L25"/>
    <mergeCell ref="H26:L26"/>
    <mergeCell ref="H27:L27"/>
    <mergeCell ref="H14:L14"/>
    <mergeCell ref="H15:L15"/>
    <mergeCell ref="H16:L16"/>
    <mergeCell ref="H17:L17"/>
    <mergeCell ref="H18:L18"/>
    <mergeCell ref="H19:L19"/>
    <mergeCell ref="F31:G31"/>
    <mergeCell ref="F32:G32"/>
    <mergeCell ref="F27:G27"/>
    <mergeCell ref="F28:G28"/>
    <mergeCell ref="F29:G29"/>
    <mergeCell ref="F30:G30"/>
    <mergeCell ref="F19:G19"/>
    <mergeCell ref="F20:G20"/>
    <mergeCell ref="H20:L20"/>
    <mergeCell ref="H21:L21"/>
    <mergeCell ref="H41:L41"/>
    <mergeCell ref="B42:D42"/>
    <mergeCell ref="F39:G39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38:L38"/>
    <mergeCell ref="H39:L39"/>
    <mergeCell ref="F38:G38"/>
    <mergeCell ref="F33:G33"/>
    <mergeCell ref="F34:G34"/>
    <mergeCell ref="F35:G35"/>
    <mergeCell ref="F36:G36"/>
    <mergeCell ref="F37:G37"/>
    <mergeCell ref="D24:E2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B44:C44"/>
    <mergeCell ref="B45:C45"/>
    <mergeCell ref="J44:L44"/>
    <mergeCell ref="J45:L45"/>
    <mergeCell ref="D41:E41"/>
    <mergeCell ref="E45:G45"/>
    <mergeCell ref="H45:I45"/>
    <mergeCell ref="F41:G4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6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178</v>
      </c>
      <c r="B3" s="63"/>
      <c r="C3" s="63"/>
      <c r="D3" s="63"/>
      <c r="E3" s="63"/>
      <c r="F3" s="95" t="s">
        <v>155</v>
      </c>
      <c r="G3" s="95"/>
      <c r="H3" s="95"/>
      <c r="I3" s="63" t="s">
        <v>250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21" customHeight="1">
      <c r="A5" s="143" t="s">
        <v>159</v>
      </c>
      <c r="B5" s="143"/>
      <c r="C5" s="143"/>
      <c r="D5" s="143"/>
      <c r="E5" s="143"/>
      <c r="F5" s="95" t="s">
        <v>156</v>
      </c>
      <c r="G5" s="95"/>
      <c r="H5" s="95"/>
      <c r="I5" s="63" t="s">
        <v>249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60"/>
      <c r="T5" s="61"/>
      <c r="U5" s="8"/>
      <c r="V5" s="60"/>
      <c r="W5" s="65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60"/>
      <c r="T6" s="61"/>
      <c r="U6" s="8"/>
      <c r="V6" s="60"/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60"/>
      <c r="T8" s="61"/>
      <c r="U8" s="8"/>
      <c r="V8" s="60"/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60"/>
      <c r="T9" s="61"/>
      <c r="U9" s="8"/>
      <c r="V9" s="60"/>
      <c r="W9" s="65"/>
    </row>
    <row r="10" spans="1:23" ht="19.5" customHeight="1">
      <c r="A10" s="132" t="s">
        <v>151</v>
      </c>
      <c r="B10" s="132"/>
      <c r="C10" s="107" t="s">
        <v>390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60"/>
      <c r="T11" s="61"/>
      <c r="U11" s="8"/>
      <c r="V11" s="60"/>
      <c r="W11" s="65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16'!D19+'Ячейка 14 '!D19</f>
        <v>118.80000000128348</v>
      </c>
      <c r="C16" s="27"/>
      <c r="D16" s="133">
        <f>'Ячейка 16'!H19+'Ячейка 14 '!H19</f>
        <v>99.359999999614956</v>
      </c>
      <c r="E16" s="133"/>
      <c r="F16" s="135">
        <f t="shared" si="0"/>
        <v>0.83636363635135946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16'!D20+'Ячейка 14 '!D20</f>
        <v>76.319999997213017</v>
      </c>
      <c r="C17" s="27"/>
      <c r="D17" s="133">
        <f>'Ячейка 16'!H20+'Ячейка 14 '!H20</f>
        <v>61.200000001008448</v>
      </c>
      <c r="E17" s="133"/>
      <c r="F17" s="135">
        <f t="shared" si="0"/>
        <v>0.80188679249532613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16'!D21+'Ячейка 14 '!D21</f>
        <v>56.880000000455766</v>
      </c>
      <c r="C18" s="27"/>
      <c r="D18" s="133">
        <f>'Ячейка 16'!H21+'Ячейка 14 '!H21</f>
        <v>44.639999998616986</v>
      </c>
      <c r="E18" s="133"/>
      <c r="F18" s="135">
        <f t="shared" si="0"/>
        <v>0.78481012655167537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16'!D22+'Ячейка 14 '!D22</f>
        <v>56.519999999727588</v>
      </c>
      <c r="C19" s="27"/>
      <c r="D19" s="133">
        <f>'Ячейка 16'!H22+'Ячейка 14 '!H22</f>
        <v>45.000000000982254</v>
      </c>
      <c r="E19" s="133"/>
      <c r="F19" s="135">
        <f t="shared" si="0"/>
        <v>0.79617834397026088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16'!D23+'Ячейка 14 '!D23</f>
        <v>53.279999999722349</v>
      </c>
      <c r="C20" s="27"/>
      <c r="D20" s="133">
        <f>'Ячейка 16'!H23+'Ячейка 14 '!H23</f>
        <v>47.16000000044005</v>
      </c>
      <c r="E20" s="133"/>
      <c r="F20" s="135">
        <f t="shared" si="0"/>
        <v>0.8851351351480069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16'!D24+'Ячейка 14 '!D24</f>
        <v>51.120000001901644</v>
      </c>
      <c r="C21" s="27"/>
      <c r="D21" s="133">
        <f>'Ячейка 16'!H24+'Ячейка 14 '!H24</f>
        <v>46.079999999892607</v>
      </c>
      <c r="E21" s="133"/>
      <c r="F21" s="135">
        <f t="shared" si="0"/>
        <v>0.90140845066859254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16'!D25+'Ячейка 14 '!D25</f>
        <v>49.679999998988933</v>
      </c>
      <c r="C22" s="27"/>
      <c r="D22" s="133">
        <f>'Ячейка 16'!H25+'Ячейка 14 '!H25</f>
        <v>44.279999999525899</v>
      </c>
      <c r="E22" s="133"/>
      <c r="F22" s="135">
        <f t="shared" si="0"/>
        <v>0.89130434783468326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16'!D26+'Ячейка 14 '!D26</f>
        <v>50.039999999717111</v>
      </c>
      <c r="C23" s="27"/>
      <c r="D23" s="133">
        <f>'Ячейка 16'!H26+'Ячейка 14 '!H26</f>
        <v>43.200000000615546</v>
      </c>
      <c r="E23" s="133"/>
      <c r="F23" s="135">
        <f t="shared" si="0"/>
        <v>0.86330935253516716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16'!D27+'Ячейка 14 '!D27</f>
        <v>46.080000001529697</v>
      </c>
      <c r="C24" s="27"/>
      <c r="D24" s="133">
        <f>'Ячейка 16'!H27+'Ячейка 14 '!H27</f>
        <v>39.959999998973217</v>
      </c>
      <c r="E24" s="133"/>
      <c r="F24" s="135">
        <f t="shared" si="0"/>
        <v>0.86718749994892974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16'!D28+'Ячейка 14 '!D28</f>
        <v>48.60000000007858</v>
      </c>
      <c r="C25" s="27"/>
      <c r="D25" s="133">
        <f>'Ячейка 16'!H28+'Ячейка 14 '!H28</f>
        <v>34.92000000023836</v>
      </c>
      <c r="E25" s="133"/>
      <c r="F25" s="135">
        <f t="shared" si="0"/>
        <v>0.71851851852226134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16'!D29+'Ячейка 14 '!D29</f>
        <v>48.239999999350403</v>
      </c>
      <c r="C26" s="27"/>
      <c r="D26" s="133">
        <f>'Ячейка 16'!H29+'Ячейка 14 '!H29</f>
        <v>32.760000000780565</v>
      </c>
      <c r="E26" s="133"/>
      <c r="F26" s="135">
        <f t="shared" si="0"/>
        <v>0.679104477637266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16'!D30+'Ячейка 14 '!D30</f>
        <v>50.760000001173466</v>
      </c>
      <c r="C27" s="27"/>
      <c r="D27" s="133">
        <f>'Ячейка 16'!H30+'Ячейка 14 '!H30</f>
        <v>34.199999998782005</v>
      </c>
      <c r="E27" s="133"/>
      <c r="F27" s="135">
        <f t="shared" si="0"/>
        <v>0.67375886520865591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16'!D31+'Ячейка 14 '!D31</f>
        <v>49.319999998260755</v>
      </c>
      <c r="C28" s="27"/>
      <c r="D28" s="133">
        <f>'Ячейка 16'!H31+'Ячейка 14 '!H31</f>
        <v>35.640000000057626</v>
      </c>
      <c r="E28" s="133"/>
      <c r="F28" s="135">
        <f t="shared" si="0"/>
        <v>0.72262773725292884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16'!D32+'Ячейка 14 '!D32</f>
        <v>49.679999998988933</v>
      </c>
      <c r="C29" s="27"/>
      <c r="D29" s="133">
        <f>'Ячейка 16'!H32+'Ячейка 14 '!H32</f>
        <v>34.200000000419095</v>
      </c>
      <c r="E29" s="133"/>
      <c r="F29" s="135">
        <f t="shared" si="0"/>
        <v>0.68840579712389527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16'!D33+'Ячейка 14 '!D33</f>
        <v>47.880000001896406</v>
      </c>
      <c r="C30" s="27"/>
      <c r="D30" s="133">
        <f>'Ячейка 16'!H33+'Ячейка 14 '!H33</f>
        <v>34.200000000419095</v>
      </c>
      <c r="E30" s="133"/>
      <c r="F30" s="135">
        <f t="shared" si="0"/>
        <v>0.71428571426617626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16'!D34+'Ячейка 14 '!D34</f>
        <v>47.879999998622225</v>
      </c>
      <c r="C31" s="27"/>
      <c r="D31" s="133">
        <f>'Ячейка 16'!H34+'Ячейка 14 '!H34</f>
        <v>35.279999999329448</v>
      </c>
      <c r="E31" s="133"/>
      <c r="F31" s="135">
        <f t="shared" si="0"/>
        <v>0.7368421052703561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16'!D35+'Ячейка 14 '!D35</f>
        <v>49.680000002263114</v>
      </c>
      <c r="C32" s="27"/>
      <c r="D32" s="133">
        <f>'Ячейка 16'!H35+'Ячейка 14 '!H35</f>
        <v>36.359999999876891</v>
      </c>
      <c r="E32" s="133"/>
      <c r="F32" s="135">
        <f t="shared" si="0"/>
        <v>0.73188405793519629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16'!D36+'Ячейка 14 '!D36</f>
        <v>50.039999999717111</v>
      </c>
      <c r="C33" s="27"/>
      <c r="D33" s="133">
        <f>'Ячейка 16'!H36+'Ячейка 14 '!H36</f>
        <v>35.640000000057626</v>
      </c>
      <c r="E33" s="133"/>
      <c r="F33" s="135">
        <f t="shared" si="0"/>
        <v>0.71223021583251611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16'!D37+'Ячейка 14 '!D37</f>
        <v>49.679999998988933</v>
      </c>
      <c r="C34" s="27"/>
      <c r="D34" s="133">
        <f>'Ячейка 16'!H37+'Ячейка 14 '!H37</f>
        <v>37.440000000424334</v>
      </c>
      <c r="E34" s="133"/>
      <c r="F34" s="135">
        <f t="shared" si="0"/>
        <v>0.75362318842967591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16'!D38+'Ячейка 14 '!D38</f>
        <v>51.119999998627463</v>
      </c>
      <c r="C35" s="27"/>
      <c r="D35" s="133">
        <f>'Ячейка 16'!H38+'Ячейка 14 '!H38</f>
        <v>43.200000000615546</v>
      </c>
      <c r="E35" s="133"/>
      <c r="F35" s="135">
        <f t="shared" si="0"/>
        <v>0.84507042256994203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16'!D39+'Ячейка 14 '!D39</f>
        <v>52.920000002268353</v>
      </c>
      <c r="C36" s="27"/>
      <c r="D36" s="133">
        <f>'Ячейка 16'!H39+'Ячейка 14 '!H39</f>
        <v>44.279999999525899</v>
      </c>
      <c r="E36" s="133"/>
      <c r="F36" s="135">
        <f t="shared" si="0"/>
        <v>0.83673469383272658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16'!D40+'Ячейка 14 '!D40</f>
        <v>53.279999999722349</v>
      </c>
      <c r="C37" s="27"/>
      <c r="D37" s="133">
        <f>'Ячейка 16'!H40+'Ячейка 14 '!H40</f>
        <v>42.839999999887368</v>
      </c>
      <c r="E37" s="133"/>
      <c r="F37" s="135">
        <f t="shared" si="0"/>
        <v>0.80405405405613017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16'!D41+'Ячейка 14 '!D41</f>
        <v>56.15999999899941</v>
      </c>
      <c r="C38" s="27"/>
      <c r="D38" s="133">
        <f>'Ячейка 16'!H41+'Ячейка 14 '!H41</f>
        <v>43.200000000615546</v>
      </c>
      <c r="E38" s="133"/>
      <c r="F38" s="135">
        <f t="shared" si="0"/>
        <v>0.76923076925543499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16'!D42+'Ячейка 14 '!D42</f>
        <v>56.880000000455766</v>
      </c>
      <c r="C39" s="27"/>
      <c r="D39" s="133">
        <f>'Ячейка 16'!H42+'Ячейка 14 '!H42</f>
        <v>42.119999998431013</v>
      </c>
      <c r="E39" s="133"/>
      <c r="F39" s="135">
        <f t="shared" si="0"/>
        <v>0.74050632908040637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1320.8399999999529</v>
      </c>
      <c r="C40" s="27"/>
      <c r="D40" s="133">
        <f>SUM(D15:E39)</f>
        <v>1037.1599999991304</v>
      </c>
      <c r="E40" s="133"/>
      <c r="F40" s="135">
        <f t="shared" si="0"/>
        <v>0.78522758244690305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142.92000000095868</v>
      </c>
      <c r="C44" s="137"/>
      <c r="D44" s="27">
        <f>SUM(D24:E26)</f>
        <v>107.63999999999214</v>
      </c>
      <c r="E44" s="136">
        <f>B44/3</f>
        <v>47.64000000031956</v>
      </c>
      <c r="F44" s="140"/>
      <c r="G44" s="137"/>
      <c r="H44" s="136">
        <f>D44/3</f>
        <v>35.879999999997381</v>
      </c>
      <c r="I44" s="137"/>
      <c r="J44" s="138">
        <f>H44/E44</f>
        <v>0.75314861460446481</v>
      </c>
      <c r="K44" s="139"/>
      <c r="L44" s="139"/>
    </row>
    <row r="45" spans="1:22" ht="20.100000000000001" customHeight="1">
      <c r="A45" s="4" t="s">
        <v>43</v>
      </c>
      <c r="B45" s="136">
        <f>SUM(B33:B36)</f>
        <v>203.75999999960186</v>
      </c>
      <c r="C45" s="137"/>
      <c r="D45" s="27">
        <f>SUM(D33:E36)</f>
        <v>160.5600000006234</v>
      </c>
      <c r="E45" s="136">
        <f>B45/4</f>
        <v>50.939999999900465</v>
      </c>
      <c r="F45" s="140"/>
      <c r="G45" s="137"/>
      <c r="H45" s="136">
        <f>D45/4</f>
        <v>40.140000000155851</v>
      </c>
      <c r="I45" s="137"/>
      <c r="J45" s="138">
        <f>H45/E45</f>
        <v>0.78798586572898077</v>
      </c>
      <c r="K45" s="139"/>
      <c r="L45" s="139"/>
    </row>
    <row r="46" spans="1:22" ht="20.100000000000001" customHeight="1">
      <c r="A46" s="4" t="s">
        <v>44</v>
      </c>
      <c r="B46" s="136">
        <f>SUM(B16:B39)</f>
        <v>1320.8399999999529</v>
      </c>
      <c r="C46" s="137"/>
      <c r="D46" s="27">
        <f>SUM(D16:E39)</f>
        <v>1037.1599999991304</v>
      </c>
      <c r="E46" s="136">
        <f>B46/24</f>
        <v>55.034999999998035</v>
      </c>
      <c r="F46" s="140"/>
      <c r="G46" s="137"/>
      <c r="H46" s="136">
        <f>D46/24</f>
        <v>43.214999999963766</v>
      </c>
      <c r="I46" s="137"/>
      <c r="J46" s="138">
        <f>H46/E46</f>
        <v>0.78522758244690305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8:T8"/>
    <mergeCell ref="S9:T9"/>
    <mergeCell ref="S10:T10"/>
    <mergeCell ref="S11:T11"/>
    <mergeCell ref="S4:T4"/>
    <mergeCell ref="S5:T5"/>
    <mergeCell ref="S6:T6"/>
    <mergeCell ref="S7:T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2851562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178</v>
      </c>
      <c r="B3" s="63"/>
      <c r="C3" s="63"/>
      <c r="D3" s="63"/>
      <c r="E3" s="63"/>
      <c r="F3" s="95" t="s">
        <v>155</v>
      </c>
      <c r="G3" s="95"/>
      <c r="H3" s="95"/>
      <c r="I3" s="63" t="s">
        <v>250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21" customHeight="1">
      <c r="A5" s="143" t="s">
        <v>159</v>
      </c>
      <c r="B5" s="143"/>
      <c r="C5" s="143"/>
      <c r="D5" s="143"/>
      <c r="E5" s="143"/>
      <c r="F5" s="95" t="s">
        <v>156</v>
      </c>
      <c r="G5" s="95"/>
      <c r="H5" s="95"/>
      <c r="I5" s="63" t="s">
        <v>251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60"/>
      <c r="T5" s="61"/>
      <c r="U5" s="8"/>
      <c r="V5" s="60"/>
      <c r="W5" s="65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60"/>
      <c r="T6" s="61"/>
      <c r="U6" s="8"/>
      <c r="V6" s="60"/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60"/>
      <c r="T8" s="61"/>
      <c r="U8" s="8"/>
      <c r="V8" s="60"/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60"/>
      <c r="T9" s="61"/>
      <c r="U9" s="8"/>
      <c r="V9" s="60"/>
      <c r="W9" s="65"/>
    </row>
    <row r="10" spans="1:23" ht="19.5" customHeight="1">
      <c r="A10" s="132" t="s">
        <v>151</v>
      </c>
      <c r="B10" s="132"/>
      <c r="C10" s="107" t="s">
        <v>388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60"/>
      <c r="T11" s="61"/>
      <c r="U11" s="8"/>
      <c r="V11" s="60"/>
      <c r="W11" s="65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13Л'!D19+'Ячейка 32Л'!D19+'ячейка 25Л'!D19</f>
        <v>1192.0800000014424</v>
      </c>
      <c r="C16" s="27"/>
      <c r="D16" s="133">
        <f>'Ячейка 13Л'!H19+'Ячейка 32Л'!H19+'ячейка 25Л'!H19</f>
        <v>1034.6400000005815</v>
      </c>
      <c r="E16" s="133"/>
      <c r="F16" s="135">
        <f t="shared" si="0"/>
        <v>0.86792832695735989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13Л'!D20+'Ячейка 32Л'!D20+'ячейка 25Л'!D20</f>
        <v>1195.679999999993</v>
      </c>
      <c r="C17" s="27"/>
      <c r="D17" s="133">
        <f>'Ячейка 13Л'!H20+'Ячейка 32Л'!H20+'ячейка 25Л'!H20</f>
        <v>1037.9999999991924</v>
      </c>
      <c r="E17" s="133"/>
      <c r="F17" s="135">
        <f t="shared" si="0"/>
        <v>0.8681252509025813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13Л'!D21+'Ячейка 32Л'!D21+'ячейка 25Л'!D21</f>
        <v>1200.4799999987881</v>
      </c>
      <c r="C18" s="27"/>
      <c r="D18" s="133">
        <f>'Ячейка 13Л'!H21+'Ячейка 32Л'!H21+'ячейка 25Л'!H21</f>
        <v>1040.4000000024098</v>
      </c>
      <c r="E18" s="133"/>
      <c r="F18" s="135">
        <f t="shared" si="0"/>
        <v>0.86665333866741645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13Л'!D22+'Ячейка 32Л'!D22+'ячейка 25Л'!D22</f>
        <v>1206.2399999984336</v>
      </c>
      <c r="C19" s="27"/>
      <c r="D19" s="133">
        <f>'Ячейка 13Л'!H22+'Ячейка 32Л'!H22+'ячейка 25Л'!H22</f>
        <v>1047.5999999995111</v>
      </c>
      <c r="E19" s="133"/>
      <c r="F19" s="135">
        <f t="shared" si="0"/>
        <v>0.86848388380494046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13Л'!D23+'Ячейка 32Л'!D23+'ячейка 25Л'!D23</f>
        <v>1206.2400000017078</v>
      </c>
      <c r="C20" s="27"/>
      <c r="D20" s="133">
        <f>'Ячейка 13Л'!H23+'Ячейка 32Л'!H23+'ячейка 25Л'!H23</f>
        <v>1055.0399999981892</v>
      </c>
      <c r="E20" s="133"/>
      <c r="F20" s="135">
        <f t="shared" si="0"/>
        <v>0.87465181058221864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13Л'!D24+'Ячейка 32Л'!D24+'ячейка 25Л'!D24</f>
        <v>1199.9999999989086</v>
      </c>
      <c r="C21" s="27"/>
      <c r="D21" s="133">
        <f>'Ячейка 13Л'!H24+'Ячейка 32Л'!H24+'ячейка 25Л'!H24</f>
        <v>1051.440000002367</v>
      </c>
      <c r="E21" s="133"/>
      <c r="F21" s="135">
        <f t="shared" si="0"/>
        <v>0.87620000000276943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13Л'!D25+'Ячейка 32Л'!D25+'ячейка 25Л'!D25</f>
        <v>1196.8799999980547</v>
      </c>
      <c r="C22" s="27"/>
      <c r="D22" s="133">
        <f>'Ячейка 13Л'!H25+'Ячейка 32Л'!H25+'ячейка 25Л'!H25</f>
        <v>1047.1200000001772</v>
      </c>
      <c r="E22" s="133"/>
      <c r="F22" s="135">
        <f t="shared" si="0"/>
        <v>0.87487467415436726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13Л'!D26+'Ячейка 32Л'!D26+'ячейка 25Л'!D26</f>
        <v>1190.6400000045323</v>
      </c>
      <c r="C23" s="27"/>
      <c r="D23" s="133">
        <f>'Ячейка 13Л'!H26+'Ячейка 32Л'!H26+'ячейка 25Л'!H26</f>
        <v>1029.3599999975413</v>
      </c>
      <c r="E23" s="133"/>
      <c r="F23" s="135">
        <f t="shared" si="0"/>
        <v>0.86454343881746198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13Л'!D27+'Ячейка 32Л'!D27+'ячейка 25Л'!D27</f>
        <v>1175.7599999995364</v>
      </c>
      <c r="C24" s="27"/>
      <c r="D24" s="133">
        <f>'Ячейка 13Л'!H27+'Ячейка 32Л'!H27+'ячейка 25Л'!H27</f>
        <v>1004.1600000022299</v>
      </c>
      <c r="E24" s="133"/>
      <c r="F24" s="135">
        <f t="shared" si="0"/>
        <v>0.85405184731801209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13Л'!D28+'Ячейка 32Л'!D28+'ячейка 25Л'!D28</f>
        <v>1172.3999999987427</v>
      </c>
      <c r="C25" s="27"/>
      <c r="D25" s="133">
        <f>'Ячейка 13Л'!H28+'Ячейка 32Л'!H28+'ячейка 25Л'!H28</f>
        <v>981.11999999709951</v>
      </c>
      <c r="E25" s="133"/>
      <c r="F25" s="135">
        <f t="shared" si="0"/>
        <v>0.83684749232186251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13Л'!D29+'Ячейка 32Л'!D29+'ячейка 25Л'!D29</f>
        <v>1218.7199999991208</v>
      </c>
      <c r="C26" s="27"/>
      <c r="D26" s="133">
        <f>'Ячейка 13Л'!H29+'Ячейка 32Л'!H29+'ячейка 25Л'!H29</f>
        <v>1016.6400000029171</v>
      </c>
      <c r="E26" s="133"/>
      <c r="F26" s="135">
        <f t="shared" si="0"/>
        <v>0.83418668767530735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13Л'!D30+'Ячейка 32Л'!D30+'ячейка 25Л'!D30</f>
        <v>1216.3200000008146</v>
      </c>
      <c r="C27" s="27"/>
      <c r="D27" s="133">
        <f>'Ячейка 13Л'!H30+'Ячейка 32Л'!H30+'ячейка 25Л'!H30</f>
        <v>1014.9599999978818</v>
      </c>
      <c r="E27" s="133"/>
      <c r="F27" s="135">
        <f t="shared" si="0"/>
        <v>0.83445146013976756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13Л'!D31+'Ячейка 32Л'!D31+'ячейка 25Л'!D31</f>
        <v>1174.3199999982608</v>
      </c>
      <c r="C28" s="27"/>
      <c r="D28" s="133">
        <f>'Ячейка 13Л'!H31+'Ячейка 32Л'!H31+'ячейка 25Л'!H31</f>
        <v>972.72000000193657</v>
      </c>
      <c r="E28" s="133"/>
      <c r="F28" s="135">
        <f t="shared" si="0"/>
        <v>0.82832618026038662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13Л'!D32+'Ячейка 32Л'!D32+'ячейка 25Л'!D32</f>
        <v>1173.8400000027468</v>
      </c>
      <c r="C29" s="27"/>
      <c r="D29" s="133">
        <f>'Ячейка 13Л'!H32+'Ячейка 32Л'!H32+'ячейка 25Л'!H32</f>
        <v>973.6800000000585</v>
      </c>
      <c r="E29" s="133"/>
      <c r="F29" s="135">
        <f t="shared" si="0"/>
        <v>0.8294827233675629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13Л'!D33+'Ячейка 32Л'!D33+'ячейка 25Л'!D33</f>
        <v>1194.239999997626</v>
      </c>
      <c r="C30" s="27"/>
      <c r="D30" s="133">
        <f>'Ячейка 13Л'!H33+'Ячейка 32Л'!H33+'ячейка 25Л'!H33</f>
        <v>1005.3599999992002</v>
      </c>
      <c r="E30" s="133"/>
      <c r="F30" s="135">
        <f t="shared" si="0"/>
        <v>0.8418408360138655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13Л'!D34+'Ячейка 32Л'!D34+'ячейка 25Л'!D34</f>
        <v>1177.920000001177</v>
      </c>
      <c r="C31" s="27"/>
      <c r="D31" s="133">
        <f>'Ячейка 13Л'!H34+'Ячейка 32Л'!H34+'ячейка 25Л'!H34</f>
        <v>981.84000000019296</v>
      </c>
      <c r="E31" s="133"/>
      <c r="F31" s="135">
        <f t="shared" si="0"/>
        <v>0.83353708231391943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13Л'!D35+'Ячейка 32Л'!D35+'ячейка 25Л'!D35</f>
        <v>1181.2799999986964</v>
      </c>
      <c r="C32" s="27"/>
      <c r="D32" s="133">
        <f>'Ячейка 13Л'!H35+'Ячейка 32Л'!H35+'ячейка 25Л'!H35</f>
        <v>984.72000000001572</v>
      </c>
      <c r="E32" s="133"/>
      <c r="F32" s="135">
        <f t="shared" si="0"/>
        <v>0.83360422592535421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13Л'!D36+'Ячейка 32Л'!D36+'ячейка 25Л'!D36</f>
        <v>1184.8799999999756</v>
      </c>
      <c r="C33" s="27"/>
      <c r="D33" s="133">
        <f>'Ячейка 13Л'!H36+'Ячейка 32Л'!H36+'ячейка 25Л'!H36</f>
        <v>980.88000000152533</v>
      </c>
      <c r="E33" s="133"/>
      <c r="F33" s="135">
        <f t="shared" si="0"/>
        <v>0.82783066639790148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13Л'!D37+'Ячейка 32Л'!D37+'ячейка 25Л'!D37</f>
        <v>1186.5600000022823</v>
      </c>
      <c r="C34" s="27"/>
      <c r="D34" s="133">
        <f>'Ячейка 13Л'!H37+'Ячейка 32Л'!H37+'ячейка 25Л'!H37</f>
        <v>991.6799999999057</v>
      </c>
      <c r="E34" s="133"/>
      <c r="F34" s="135">
        <f t="shared" si="0"/>
        <v>0.83576051779766569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13Л'!D38+'Ячейка 32Л'!D38+'ячейка 25Л'!D38</f>
        <v>1177.9199999984485</v>
      </c>
      <c r="C35" s="27"/>
      <c r="D35" s="133">
        <f>'Ячейка 13Л'!H38+'Ячейка 32Л'!H38+'ячейка 25Л'!H38</f>
        <v>1031.7599999996673</v>
      </c>
      <c r="E35" s="133"/>
      <c r="F35" s="135">
        <f t="shared" si="0"/>
        <v>0.87591687041651922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13Л'!D39+'Ячейка 32Л'!D39+'ячейка 25Л'!D39</f>
        <v>1179.8399999985122</v>
      </c>
      <c r="C36" s="27"/>
      <c r="D36" s="133">
        <f>'Ячейка 13Л'!H39+'Ячейка 32Л'!H39+'ячейка 25Л'!H39</f>
        <v>1034.399999998459</v>
      </c>
      <c r="E36" s="133"/>
      <c r="F36" s="135">
        <f t="shared" si="0"/>
        <v>0.8767290480063088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13Л'!D40+'Ячейка 32Л'!D40+'ячейка 25Л'!D40</f>
        <v>1175.7600000028106</v>
      </c>
      <c r="C37" s="27"/>
      <c r="D37" s="133">
        <f>'Ячейка 13Л'!H40+'Ячейка 32Л'!H40+'ячейка 25Л'!H40</f>
        <v>1025.280000001294</v>
      </c>
      <c r="E37" s="133"/>
      <c r="F37" s="135">
        <f t="shared" si="0"/>
        <v>0.8720146968759297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13Л'!D41+'Ячейка 32Л'!D41+'ячейка 25Л'!D41</f>
        <v>1181.2799999997878</v>
      </c>
      <c r="C38" s="27"/>
      <c r="D38" s="133">
        <f>'Ячейка 13Л'!H41+'Ячейка 32Л'!H41+'ячейка 25Л'!H41</f>
        <v>1023.3599999995931</v>
      </c>
      <c r="E38" s="133"/>
      <c r="F38" s="135">
        <f t="shared" si="0"/>
        <v>0.86631450629806395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13Л'!D42+'Ячейка 32Л'!D42+'ячейка 25Л'!D42</f>
        <v>1194.4799999986571</v>
      </c>
      <c r="C39" s="27"/>
      <c r="D39" s="133">
        <f>'Ячейка 13Л'!H42+'Ячейка 32Л'!H42+'ячейка 25Л'!H42</f>
        <v>1018.0799999987357</v>
      </c>
      <c r="E39" s="133"/>
      <c r="F39" s="135">
        <f t="shared" si="0"/>
        <v>0.85232067510538501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28553.759999999056</v>
      </c>
      <c r="C40" s="27"/>
      <c r="D40" s="133">
        <f>SUM(D15:E39)</f>
        <v>24384.240000000682</v>
      </c>
      <c r="E40" s="133"/>
      <c r="F40" s="135">
        <f t="shared" si="0"/>
        <v>0.85397649906707518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3566.8799999973999</v>
      </c>
      <c r="C44" s="137"/>
      <c r="D44" s="27">
        <f>SUM(D24:E26)</f>
        <v>3001.9200000022465</v>
      </c>
      <c r="E44" s="136">
        <f>B44/3</f>
        <v>1188.9599999991333</v>
      </c>
      <c r="F44" s="140"/>
      <c r="G44" s="137"/>
      <c r="H44" s="136">
        <f>D44/3</f>
        <v>1000.6400000007488</v>
      </c>
      <c r="I44" s="137"/>
      <c r="J44" s="138">
        <f>H44/E44</f>
        <v>0.84160947382710793</v>
      </c>
      <c r="K44" s="139"/>
      <c r="L44" s="139"/>
    </row>
    <row r="45" spans="1:22" ht="20.100000000000001" customHeight="1">
      <c r="A45" s="4" t="s">
        <v>43</v>
      </c>
      <c r="B45" s="136">
        <f>SUM(B33:B36)</f>
        <v>4729.1999999992186</v>
      </c>
      <c r="C45" s="137"/>
      <c r="D45" s="27">
        <f>SUM(D33:E36)</f>
        <v>4038.7199999995573</v>
      </c>
      <c r="E45" s="136">
        <f>B45/4</f>
        <v>1182.2999999998046</v>
      </c>
      <c r="F45" s="140"/>
      <c r="G45" s="137"/>
      <c r="H45" s="136">
        <f>D45/4</f>
        <v>1009.6799999998893</v>
      </c>
      <c r="I45" s="137"/>
      <c r="J45" s="138">
        <f>H45/E45</f>
        <v>0.85399644760217897</v>
      </c>
      <c r="K45" s="139"/>
      <c r="L45" s="139"/>
    </row>
    <row r="46" spans="1:22" ht="20.100000000000001" customHeight="1">
      <c r="A46" s="4" t="s">
        <v>44</v>
      </c>
      <c r="B46" s="136">
        <f>SUM(B16:B39)</f>
        <v>28553.759999999056</v>
      </c>
      <c r="C46" s="137"/>
      <c r="D46" s="27">
        <f>SUM(D16:E39)</f>
        <v>24384.240000000682</v>
      </c>
      <c r="E46" s="136">
        <f>B46/24</f>
        <v>1189.7399999999607</v>
      </c>
      <c r="F46" s="140"/>
      <c r="G46" s="137"/>
      <c r="H46" s="136">
        <f>D46/24</f>
        <v>1016.0100000000284</v>
      </c>
      <c r="I46" s="137"/>
      <c r="J46" s="138">
        <f>H46/E46</f>
        <v>0.85397649906707518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S4:T4"/>
    <mergeCell ref="S5:T5"/>
    <mergeCell ref="S6:T6"/>
    <mergeCell ref="N4:Q4"/>
    <mergeCell ref="N5:Q5"/>
    <mergeCell ref="N6:Q6"/>
    <mergeCell ref="N7:Q7"/>
    <mergeCell ref="R1:T1"/>
    <mergeCell ref="U1:W1"/>
    <mergeCell ref="R2:R3"/>
    <mergeCell ref="U2:U3"/>
    <mergeCell ref="S2:T2"/>
    <mergeCell ref="S3:T3"/>
    <mergeCell ref="V2:W2"/>
    <mergeCell ref="V3:W3"/>
    <mergeCell ref="S7:T7"/>
    <mergeCell ref="V4:W4"/>
    <mergeCell ref="V5:W5"/>
    <mergeCell ref="V6:W6"/>
    <mergeCell ref="V7:W7"/>
    <mergeCell ref="W14:W18"/>
    <mergeCell ref="N19:Q19"/>
    <mergeCell ref="M14:M18"/>
    <mergeCell ref="N14:Q18"/>
    <mergeCell ref="R14:T14"/>
    <mergeCell ref="T15:T18"/>
    <mergeCell ref="S15:S18"/>
    <mergeCell ref="R15:R18"/>
    <mergeCell ref="N8:Q8"/>
    <mergeCell ref="N9:Q9"/>
    <mergeCell ref="N10:Q10"/>
    <mergeCell ref="N11:Q11"/>
    <mergeCell ref="S8:T8"/>
    <mergeCell ref="S9:T9"/>
    <mergeCell ref="S10:T10"/>
    <mergeCell ref="S11:T11"/>
    <mergeCell ref="V8:W8"/>
    <mergeCell ref="V9:W9"/>
    <mergeCell ref="V10:W10"/>
    <mergeCell ref="V11:W11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O30:V30"/>
    <mergeCell ref="O31:V31"/>
    <mergeCell ref="O32:V32"/>
    <mergeCell ref="O33:V33"/>
    <mergeCell ref="O26:V26"/>
    <mergeCell ref="O27:V27"/>
    <mergeCell ref="O28:V28"/>
    <mergeCell ref="O29:V29"/>
    <mergeCell ref="N20:Q20"/>
    <mergeCell ref="N21:Q21"/>
    <mergeCell ref="N24:V24"/>
    <mergeCell ref="O25:V25"/>
    <mergeCell ref="U14:U18"/>
    <mergeCell ref="V14:V18"/>
    <mergeCell ref="B12:E12"/>
    <mergeCell ref="A7:L7"/>
    <mergeCell ref="F12:G13"/>
    <mergeCell ref="H12:L12"/>
    <mergeCell ref="I9:L9"/>
    <mergeCell ref="F9:H9"/>
    <mergeCell ref="A9:E9"/>
    <mergeCell ref="A8:L8"/>
    <mergeCell ref="P39:R39"/>
    <mergeCell ref="A42:A43"/>
    <mergeCell ref="B43:C43"/>
    <mergeCell ref="D26:E26"/>
    <mergeCell ref="D40:E40"/>
    <mergeCell ref="D33:E33"/>
    <mergeCell ref="D34:E34"/>
    <mergeCell ref="D28:E28"/>
    <mergeCell ref="D39:E39"/>
    <mergeCell ref="D14:E14"/>
    <mergeCell ref="D15:E15"/>
    <mergeCell ref="D16:E16"/>
    <mergeCell ref="D17:E17"/>
    <mergeCell ref="D18:E18"/>
    <mergeCell ref="D19:E19"/>
    <mergeCell ref="D20:E20"/>
    <mergeCell ref="D27:E27"/>
    <mergeCell ref="H22:L22"/>
    <mergeCell ref="H23:L23"/>
    <mergeCell ref="H37:L37"/>
    <mergeCell ref="D30:E30"/>
    <mergeCell ref="D31:E31"/>
    <mergeCell ref="D32:E32"/>
    <mergeCell ref="D35:E35"/>
    <mergeCell ref="D36:E36"/>
    <mergeCell ref="F14:G14"/>
    <mergeCell ref="F15:G15"/>
    <mergeCell ref="F16:G16"/>
    <mergeCell ref="F17:G17"/>
    <mergeCell ref="F18:G18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23:E23"/>
    <mergeCell ref="F23:G23"/>
    <mergeCell ref="H29:L29"/>
    <mergeCell ref="H30:L30"/>
    <mergeCell ref="H31:L31"/>
    <mergeCell ref="H32:L32"/>
    <mergeCell ref="H25:L25"/>
    <mergeCell ref="H26:L26"/>
    <mergeCell ref="H27:L27"/>
    <mergeCell ref="H14:L14"/>
    <mergeCell ref="H15:L15"/>
    <mergeCell ref="H16:L16"/>
    <mergeCell ref="H17:L17"/>
    <mergeCell ref="H18:L18"/>
    <mergeCell ref="H19:L19"/>
    <mergeCell ref="F31:G31"/>
    <mergeCell ref="F32:G32"/>
    <mergeCell ref="F27:G27"/>
    <mergeCell ref="F28:G28"/>
    <mergeCell ref="F29:G29"/>
    <mergeCell ref="F30:G30"/>
    <mergeCell ref="F19:G19"/>
    <mergeCell ref="F20:G20"/>
    <mergeCell ref="H20:L20"/>
    <mergeCell ref="H21:L21"/>
    <mergeCell ref="H41:L41"/>
    <mergeCell ref="B42:D42"/>
    <mergeCell ref="F39:G39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38:L38"/>
    <mergeCell ref="H39:L39"/>
    <mergeCell ref="F38:G38"/>
    <mergeCell ref="F33:G33"/>
    <mergeCell ref="F34:G34"/>
    <mergeCell ref="F35:G35"/>
    <mergeCell ref="F36:G36"/>
    <mergeCell ref="F37:G37"/>
    <mergeCell ref="D24:E2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B44:C44"/>
    <mergeCell ref="B45:C45"/>
    <mergeCell ref="J44:L44"/>
    <mergeCell ref="J45:L45"/>
    <mergeCell ref="D41:E41"/>
    <mergeCell ref="E45:G45"/>
    <mergeCell ref="H45:I45"/>
    <mergeCell ref="F41:G4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8"/>
  <dimension ref="A1:W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2851562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178</v>
      </c>
      <c r="B3" s="63"/>
      <c r="C3" s="63"/>
      <c r="D3" s="63"/>
      <c r="E3" s="63"/>
      <c r="F3" s="95" t="s">
        <v>155</v>
      </c>
      <c r="G3" s="95"/>
      <c r="H3" s="95"/>
      <c r="I3" s="63" t="s">
        <v>266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21" customHeight="1">
      <c r="A5" s="143" t="s">
        <v>159</v>
      </c>
      <c r="B5" s="143"/>
      <c r="C5" s="143"/>
      <c r="D5" s="143"/>
      <c r="E5" s="143"/>
      <c r="F5" s="95" t="s">
        <v>156</v>
      </c>
      <c r="G5" s="95"/>
      <c r="H5" s="95"/>
      <c r="I5" s="63" t="s">
        <v>269</v>
      </c>
      <c r="J5" s="63"/>
      <c r="K5" s="63"/>
      <c r="L5" s="63"/>
      <c r="M5" s="10"/>
      <c r="N5" s="126" t="s">
        <v>123</v>
      </c>
      <c r="O5" s="126"/>
      <c r="P5" s="126"/>
      <c r="Q5" s="126"/>
      <c r="R5" s="8"/>
      <c r="S5" s="60"/>
      <c r="T5" s="61"/>
      <c r="U5" s="8"/>
      <c r="V5" s="60"/>
      <c r="W5" s="65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/>
      <c r="S6" s="60"/>
      <c r="T6" s="61"/>
      <c r="U6" s="8"/>
      <c r="V6" s="60"/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/>
      <c r="S8" s="60"/>
      <c r="T8" s="61"/>
      <c r="U8" s="8"/>
      <c r="V8" s="60"/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/>
      <c r="S9" s="60"/>
      <c r="T9" s="61"/>
      <c r="U9" s="8"/>
      <c r="V9" s="60"/>
      <c r="W9" s="65"/>
    </row>
    <row r="10" spans="1:23" ht="19.5" customHeight="1">
      <c r="A10" s="132" t="s">
        <v>151</v>
      </c>
      <c r="B10" s="132"/>
      <c r="C10" s="107" t="s">
        <v>267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/>
      <c r="S11" s="60"/>
      <c r="T11" s="61"/>
      <c r="U11" s="8"/>
      <c r="V11" s="60"/>
      <c r="W11" s="65"/>
    </row>
    <row r="12" spans="1:23" ht="20.100000000000001" customHeight="1">
      <c r="A12" s="129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69" t="s">
        <v>34</v>
      </c>
      <c r="I12" s="78"/>
      <c r="J12" s="78"/>
      <c r="K12" s="78"/>
      <c r="L12" s="78"/>
      <c r="N12" s="1"/>
      <c r="O12" s="1"/>
      <c r="P12" s="1"/>
      <c r="Q12" s="1"/>
    </row>
    <row r="13" spans="1:23" ht="20.100000000000001" customHeight="1">
      <c r="A13" s="129"/>
      <c r="B13" s="123" t="s">
        <v>3</v>
      </c>
      <c r="C13" s="123"/>
      <c r="D13" s="123" t="s">
        <v>4</v>
      </c>
      <c r="E13" s="123"/>
      <c r="F13" s="123"/>
      <c r="G13" s="123"/>
      <c r="H13" s="68" t="s">
        <v>35</v>
      </c>
      <c r="I13" s="77"/>
      <c r="J13" s="77"/>
      <c r="K13" s="77"/>
      <c r="L13" s="77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'Ячейка 3Гео'!D19+'Ячейка 26Гео '!D19+'Ячейка 1 РП18'!D19+'Ячейка 13 РП18 '!D19</f>
        <v>330.12000000021544</v>
      </c>
      <c r="C16" s="27"/>
      <c r="D16" s="133">
        <f>'Ячейка 3Гео'!H19+'Ячейка 26Гео '!H19+'Ячейка 1 РП18'!H19+'Ячейка 13 РП18 '!H19</f>
        <v>88.860000000067885</v>
      </c>
      <c r="E16" s="133"/>
      <c r="F16" s="135">
        <f t="shared" si="0"/>
        <v>0.26917484551075332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'Ячейка 3Гео'!D20+'Ячейка 26Гео '!D20+'Ячейка 1 РП18'!D20+'Ячейка 13 РП18 '!D20</f>
        <v>321.60000000058062</v>
      </c>
      <c r="C17" s="27"/>
      <c r="D17" s="133">
        <f>'Ячейка 3Гео'!H20+'Ячейка 26Гео '!H20+'Ячейка 1 РП18'!H20+'Ячейка 13 РП18 '!H20</f>
        <v>91.439999999897736</v>
      </c>
      <c r="E17" s="133"/>
      <c r="F17" s="135">
        <f t="shared" si="0"/>
        <v>0.28432835820812391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'Ячейка 3Гео'!D21+'Ячейка 26Гео '!D21+'Ячейка 1 РП18'!D21+'Ячейка 13 РП18 '!D21</f>
        <v>319.50000000001637</v>
      </c>
      <c r="C18" s="27"/>
      <c r="D18" s="133">
        <f>'Ячейка 3Гео'!H21+'Ячейка 26Гео '!H21+'Ячейка 1 РП18'!H21+'Ячейка 13 РП18 '!H21</f>
        <v>90.479999999627125</v>
      </c>
      <c r="E18" s="133"/>
      <c r="F18" s="135">
        <f t="shared" si="0"/>
        <v>0.28319248826172921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'Ячейка 3Гео'!D22+'Ячейка 26Гео '!D22+'Ячейка 1 РП18'!D22+'Ячейка 13 РП18 '!D22</f>
        <v>318.9600000000155</v>
      </c>
      <c r="C19" s="27"/>
      <c r="D19" s="133">
        <f>'Ячейка 3Гео'!H22+'Ячейка 26Гео '!H22+'Ячейка 1 РП18'!H22+'Ячейка 13 РП18 '!H22</f>
        <v>91.440000000000055</v>
      </c>
      <c r="E19" s="133"/>
      <c r="F19" s="135">
        <f t="shared" si="0"/>
        <v>0.28668171557560701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3Гео'!D23+'Ячейка 26Гео '!D23+'Ячейка 1 РП18'!D23+'Ячейка 13 РП18 '!D23</f>
        <v>318.65999999927226</v>
      </c>
      <c r="C20" s="27"/>
      <c r="D20" s="133">
        <f>'Ячейка 3Гео'!H23+'Ячейка 26Гео '!H23+'Ячейка 1 РП18'!H23+'Ячейка 13 РП18 '!H23</f>
        <v>94.260000000554101</v>
      </c>
      <c r="E20" s="133"/>
      <c r="F20" s="135">
        <f t="shared" si="0"/>
        <v>0.29580116739085349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3Гео'!D24+'Ячейка 26Гео '!D24+'Ячейка 1 РП18'!D24+'Ячейка 13 РП18 '!D24</f>
        <v>315.71999999919171</v>
      </c>
      <c r="C21" s="27"/>
      <c r="D21" s="133">
        <f>'Ячейка 3Гео'!H24+'Ячейка 26Гео '!H24+'Ячейка 1 РП18'!H24+'Ячейка 13 РП18 '!H24</f>
        <v>96.600000000341879</v>
      </c>
      <c r="E21" s="133"/>
      <c r="F21" s="135">
        <f t="shared" si="0"/>
        <v>0.30596731281068412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3Гео'!D25+'Ячейка 26Гео '!D25+'Ячейка 1 РП18'!D25+'Ячейка 13 РП18 '!D25</f>
        <v>317.58000000036191</v>
      </c>
      <c r="C22" s="27"/>
      <c r="D22" s="133">
        <f>'Ячейка 3Гео'!H25+'Ячейка 26Гео '!H25+'Ячейка 1 РП18'!H25+'Ячейка 13 РП18 '!H25</f>
        <v>94.859999999823685</v>
      </c>
      <c r="E22" s="133"/>
      <c r="F22" s="135">
        <f t="shared" si="0"/>
        <v>0.29869639145952387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'Ячейка 3Гео'!D26+'Ячейка 26Гео '!D26+'Ячейка 1 РП18'!D26+'Ячейка 13 РП18 '!D26</f>
        <v>322.61999999909676</v>
      </c>
      <c r="C23" s="27"/>
      <c r="D23" s="133">
        <f>'Ячейка 3Гео'!H26+'Ячейка 26Гео '!H26+'Ячейка 1 РП18'!H26+'Ячейка 13 РП18 '!H26</f>
        <v>90.599999999324154</v>
      </c>
      <c r="E23" s="133"/>
      <c r="F23" s="135">
        <f t="shared" si="0"/>
        <v>0.28082573925850168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'Ячейка 3Гео'!D27+'Ячейка 26Гео '!D27+'Ячейка 1 РП18'!D27+'Ячейка 13 РП18 '!D27</f>
        <v>310.38000000094144</v>
      </c>
      <c r="C24" s="27"/>
      <c r="D24" s="133">
        <f>'Ячейка 3Гео'!H27+'Ячейка 26Гео '!H27+'Ячейка 1 РП18'!H27+'Ячейка 13 РП18 '!H27</f>
        <v>85.800000000256205</v>
      </c>
      <c r="E24" s="133"/>
      <c r="F24" s="135">
        <f t="shared" si="0"/>
        <v>0.27643533732842307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'Ячейка 3Гео'!D28+'Ячейка 26Гео '!D28+'Ячейка 1 РП18'!D28+'Ячейка 13 РП18 '!D28</f>
        <v>305.46000000013009</v>
      </c>
      <c r="C25" s="27"/>
      <c r="D25" s="133">
        <f>'Ячейка 3Гео'!H28+'Ячейка 26Гео '!H28+'Ячейка 1 РП18'!H28+'Ячейка 13 РП18 '!H28</f>
        <v>78.059999999572938</v>
      </c>
      <c r="E25" s="133"/>
      <c r="F25" s="135">
        <f t="shared" si="0"/>
        <v>0.25554900805192071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'Ячейка 3Гео'!D29+'Ячейка 26Гео '!D29+'Ячейка 1 РП18'!D29+'Ячейка 13 РП18 '!D29</f>
        <v>298.19999999949687</v>
      </c>
      <c r="C26" s="27"/>
      <c r="D26" s="133">
        <f>'Ячейка 3Гео'!H29+'Ячейка 26Гео '!H29+'Ячейка 1 РП18'!H29+'Ячейка 13 РП18 '!H29</f>
        <v>73.860000000422588</v>
      </c>
      <c r="E26" s="133"/>
      <c r="F26" s="135">
        <f t="shared" si="0"/>
        <v>0.24768611670203625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'Ячейка 3Гео'!D30+'Ячейка 26Гео '!D30+'Ячейка 1 РП18'!D30+'Ячейка 13 РП18 '!D30</f>
        <v>297.00000000088949</v>
      </c>
      <c r="C27" s="27"/>
      <c r="D27" s="133">
        <f>'Ячейка 3Гео'!H30+'Ячейка 26Гео '!H30+'Ячейка 1 РП18'!H30+'Ячейка 13 РП18 '!H30</f>
        <v>77.45999999989408</v>
      </c>
      <c r="E27" s="133"/>
      <c r="F27" s="135">
        <f t="shared" si="0"/>
        <v>0.26080808080694307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'Ячейка 3Гео'!D31+'Ячейка 26Гео '!D31+'Ячейка 1 РП18'!D31+'Ячейка 13 РП18 '!D31</f>
        <v>294.11999999902037</v>
      </c>
      <c r="C28" s="27"/>
      <c r="D28" s="133">
        <f>'Ячейка 3Гео'!H31+'Ячейка 26Гео '!H31+'Ячейка 1 РП18'!H31+'Ячейка 13 РП18 '!H31</f>
        <v>76.800000000400814</v>
      </c>
      <c r="E28" s="133"/>
      <c r="F28" s="135">
        <f t="shared" si="0"/>
        <v>0.261117911058944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'Ячейка 3Гео'!D32+'Ячейка 26Гео '!D32+'Ячейка 1 РП18'!D32+'Ячейка 13 РП18 '!D32</f>
        <v>303.00000000156615</v>
      </c>
      <c r="C29" s="27"/>
      <c r="D29" s="133">
        <f>'Ячейка 3Гео'!H32+'Ячейка 26Гео '!H32+'Ячейка 1 РП18'!H32+'Ячейка 13 РП18 '!H32</f>
        <v>71.100000000058117</v>
      </c>
      <c r="E29" s="133"/>
      <c r="F29" s="135">
        <f t="shared" si="0"/>
        <v>0.23465346534551357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'Ячейка 3Гео'!D33+'Ячейка 26Гео '!D33+'Ячейка 1 РП18'!D33+'Ячейка 13 РП18 '!D33</f>
        <v>295.25999999859778</v>
      </c>
      <c r="C30" s="27"/>
      <c r="D30" s="133">
        <f>'Ячейка 3Гео'!H33+'Ячейка 26Гео '!H33+'Ячейка 1 РП18'!H33+'Ячейка 13 РП18 '!H33</f>
        <v>74.93999999933294</v>
      </c>
      <c r="E30" s="133"/>
      <c r="F30" s="135">
        <f t="shared" si="0"/>
        <v>0.25381020117756836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'Ячейка 3Гео'!D34+'Ячейка 26Гео '!D34+'Ячейка 1 РП18'!D34+'Ячейка 13 РП18 '!D34</f>
        <v>285.78000000084103</v>
      </c>
      <c r="C31" s="27"/>
      <c r="D31" s="133">
        <f>'Ячейка 3Гео'!H34+'Ячейка 26Гео '!H34+'Ячейка 1 РП18'!H34+'Ячейка 13 РП18 '!H34</f>
        <v>67.56000000033282</v>
      </c>
      <c r="E31" s="133"/>
      <c r="F31" s="135">
        <f t="shared" si="0"/>
        <v>0.23640562670632653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'Ячейка 3Гео'!D35+'Ячейка 26Гео '!D35+'Ячейка 1 РП18'!D35+'Ячейка 13 РП18 '!D35</f>
        <v>290.8799999999701</v>
      </c>
      <c r="C32" s="27"/>
      <c r="D32" s="133">
        <f>'Ячейка 3Гео'!H35+'Ячейка 26Гео '!H35+'Ячейка 1 РП18'!H35+'Ячейка 13 РП18 '!H35</f>
        <v>66.240000000323107</v>
      </c>
      <c r="E32" s="133"/>
      <c r="F32" s="135">
        <f t="shared" si="0"/>
        <v>0.22772277227836193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'Ячейка 3Гео'!D36+'Ячейка 26Гео '!D36+'Ячейка 1 РП18'!D36+'Ячейка 13 РП18 '!D36</f>
        <v>293.75999999992928</v>
      </c>
      <c r="C33" s="27"/>
      <c r="D33" s="133">
        <f>'Ячейка 3Гео'!H36+'Ячейка 26Гео '!H36+'Ячейка 1 РП18'!H36+'Ячейка 13 РП18 '!H36</f>
        <v>63.719999999420907</v>
      </c>
      <c r="E33" s="133"/>
      <c r="F33" s="135">
        <f t="shared" si="0"/>
        <v>0.21691176470396326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'Ячейка 3Гео'!D37+'Ячейка 26Гео '!D37+'Ячейка 1 РП18'!D37+'Ячейка 13 РП18 '!D37</f>
        <v>304.62000000020453</v>
      </c>
      <c r="C34" s="27"/>
      <c r="D34" s="133">
        <f>'Ячейка 3Гео'!H37+'Ячейка 26Гео '!H37+'Ячейка 1 РП18'!H37+'Ячейка 13 РП18 '!H37</f>
        <v>73.560000000054515</v>
      </c>
      <c r="E34" s="133"/>
      <c r="F34" s="135">
        <f t="shared" si="0"/>
        <v>0.24148118967896109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'Ячейка 3Гео'!D38+'Ячейка 26Гео '!D38+'Ячейка 1 РП18'!D38+'Ячейка 13 РП18 '!D38</f>
        <v>321.71999999864056</v>
      </c>
      <c r="C35" s="27"/>
      <c r="D35" s="133">
        <f>'Ячейка 3Гео'!H38+'Ячейка 26Гео '!H38+'Ячейка 1 РП18'!H38+'Ячейка 13 РП18 '!H38</f>
        <v>87.960000000293803</v>
      </c>
      <c r="E35" s="133"/>
      <c r="F35" s="135">
        <f t="shared" si="0"/>
        <v>0.27340544573127401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'Ячейка 3Гео'!D39+'Ячейка 26Гео '!D39+'Ячейка 1 РП18'!D39+'Ячейка 13 РП18 '!D39</f>
        <v>323.46000000175081</v>
      </c>
      <c r="C36" s="27"/>
      <c r="D36" s="133">
        <f>'Ячейка 3Гео'!H39+'Ячейка 26Гео '!H39+'Ячейка 1 РП18'!H39+'Ячейка 13 РП18 '!H39</f>
        <v>89.099999999905322</v>
      </c>
      <c r="E36" s="133"/>
      <c r="F36" s="135">
        <f t="shared" si="0"/>
        <v>0.27545909849571215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'Ячейка 3Гео'!D40+'Ячейка 26Гео '!D40+'Ячейка 1 РП18'!D40+'Ячейка 13 РП18 '!D40</f>
        <v>339.17999999889616</v>
      </c>
      <c r="C37" s="27"/>
      <c r="D37" s="133">
        <f>'Ячейка 3Гео'!H40+'Ячейка 26Гео '!H40+'Ячейка 1 РП18'!H40+'Ячейка 13 РП18 '!H40</f>
        <v>85.440000000585314</v>
      </c>
      <c r="E37" s="133"/>
      <c r="F37" s="135">
        <f t="shared" si="0"/>
        <v>0.2519016451467167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'Ячейка 3Гео'!D41+'Ячейка 26Гео '!D41+'Ячейка 1 РП18'!D41+'Ячейка 13 РП18 '!D41</f>
        <v>338.04000000095584</v>
      </c>
      <c r="C38" s="27"/>
      <c r="D38" s="133">
        <f>'Ячейка 3Гео'!H41+'Ячейка 26Гео '!H41+'Ячейка 1 РП18'!H41+'Ячейка 13 РП18 '!H41</f>
        <v>87.959999999816318</v>
      </c>
      <c r="E38" s="133"/>
      <c r="F38" s="135">
        <f t="shared" si="0"/>
        <v>0.26020589279247308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'Ячейка 3Гео'!D42+'Ячейка 26Гео '!D42+'Ячейка 1 РП18'!D42+'Ячейка 13 РП18 '!D42</f>
        <v>330.42000000041298</v>
      </c>
      <c r="C39" s="27"/>
      <c r="D39" s="133">
        <f>'Ячейка 3Гео'!H42+'Ячейка 26Гео '!H42+'Ячейка 1 РП18'!H42+'Ячейка 13 РП18 '!H42</f>
        <v>87.599999999633837</v>
      </c>
      <c r="E39" s="133"/>
      <c r="F39" s="135">
        <f t="shared" si="0"/>
        <v>0.2651171236593558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7496.040000000994</v>
      </c>
      <c r="C40" s="27"/>
      <c r="D40" s="133">
        <f>SUM(D15:E39)</f>
        <v>1985.6999999999402</v>
      </c>
      <c r="E40" s="133"/>
      <c r="F40" s="135">
        <f t="shared" si="0"/>
        <v>0.26489986712980146</v>
      </c>
      <c r="G40" s="135"/>
      <c r="H40" s="54"/>
      <c r="I40" s="54"/>
      <c r="J40" s="54"/>
      <c r="K40" s="54"/>
      <c r="L40" s="54"/>
    </row>
    <row r="41" spans="1:22" ht="20.100000000000001" customHeight="1">
      <c r="A41" s="5" t="s">
        <v>33</v>
      </c>
      <c r="B41" s="5"/>
      <c r="C41" s="5"/>
      <c r="D41" s="123"/>
      <c r="E41" s="123"/>
      <c r="F41" s="135"/>
      <c r="G41" s="135"/>
      <c r="H41" s="54"/>
      <c r="I41" s="54"/>
      <c r="J41" s="54"/>
      <c r="K41" s="54"/>
      <c r="L41" s="5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6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914.0400000005684</v>
      </c>
      <c r="C44" s="137"/>
      <c r="D44" s="27">
        <f>SUM(D24:E26)</f>
        <v>237.72000000025173</v>
      </c>
      <c r="E44" s="136">
        <f>B44/3</f>
        <v>304.68000000018947</v>
      </c>
      <c r="F44" s="140"/>
      <c r="G44" s="137"/>
      <c r="H44" s="136">
        <f>D44/3</f>
        <v>79.24000000008391</v>
      </c>
      <c r="I44" s="137"/>
      <c r="J44" s="138">
        <f>H44/E44</f>
        <v>0.26007614546420715</v>
      </c>
      <c r="K44" s="139"/>
      <c r="L44" s="139"/>
    </row>
    <row r="45" spans="1:22" ht="20.100000000000001" customHeight="1">
      <c r="A45" s="4" t="s">
        <v>43</v>
      </c>
      <c r="B45" s="136">
        <f>SUM(B33:B36)</f>
        <v>1243.5600000005252</v>
      </c>
      <c r="C45" s="137"/>
      <c r="D45" s="27">
        <f>SUM(D33:E36)</f>
        <v>314.33999999967455</v>
      </c>
      <c r="E45" s="136">
        <f>B45/4</f>
        <v>310.89000000013129</v>
      </c>
      <c r="F45" s="140"/>
      <c r="G45" s="137"/>
      <c r="H45" s="136">
        <f>D45/4</f>
        <v>78.584999999918637</v>
      </c>
      <c r="I45" s="137"/>
      <c r="J45" s="138">
        <f>H45/E45</f>
        <v>0.25277429315798339</v>
      </c>
      <c r="K45" s="139"/>
      <c r="L45" s="139"/>
    </row>
    <row r="46" spans="1:22" ht="20.100000000000001" customHeight="1">
      <c r="A46" s="4" t="s">
        <v>44</v>
      </c>
      <c r="B46" s="136">
        <f>SUM(B16:B39)</f>
        <v>7496.040000000994</v>
      </c>
      <c r="C46" s="137"/>
      <c r="D46" s="27">
        <f>SUM(D16:E39)</f>
        <v>1985.6999999999402</v>
      </c>
      <c r="E46" s="136">
        <f>B46/24</f>
        <v>312.33500000004142</v>
      </c>
      <c r="F46" s="140"/>
      <c r="G46" s="137"/>
      <c r="H46" s="136">
        <f>D46/24</f>
        <v>82.73749999999751</v>
      </c>
      <c r="I46" s="137"/>
      <c r="J46" s="138">
        <f>H46/E46</f>
        <v>0.26489986712980146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8:T8"/>
    <mergeCell ref="S9:T9"/>
    <mergeCell ref="S10:T10"/>
    <mergeCell ref="S11:T11"/>
    <mergeCell ref="S4:T4"/>
    <mergeCell ref="S5:T5"/>
    <mergeCell ref="S6:T6"/>
    <mergeCell ref="S7:T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52"/>
  <sheetViews>
    <sheetView view="pageBreakPreview" zoomScale="75" zoomScaleNormal="75" zoomScaleSheetLayoutView="50" workbookViewId="0">
      <selection activeCell="R36" sqref="R36:S36"/>
    </sheetView>
  </sheetViews>
  <sheetFormatPr defaultRowHeight="18.75"/>
  <cols>
    <col min="1" max="1" width="11.140625" style="2" customWidth="1"/>
    <col min="2" max="2" width="14" style="2" customWidth="1"/>
    <col min="3" max="3" width="15.7109375" style="2" customWidth="1"/>
    <col min="4" max="4" width="12" style="2" customWidth="1"/>
    <col min="5" max="5" width="5.42578125" style="2" customWidth="1"/>
    <col min="6" max="6" width="15.140625" style="2" customWidth="1"/>
    <col min="7" max="7" width="14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14062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204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30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205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237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197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223</v>
      </c>
      <c r="E14" s="89"/>
      <c r="F14" s="86" t="s">
        <v>57</v>
      </c>
      <c r="G14" s="87"/>
      <c r="H14" s="19" t="s">
        <v>223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18.75" customHeight="1">
      <c r="A15" s="102"/>
      <c r="B15" s="97" t="s">
        <v>58</v>
      </c>
      <c r="C15" s="98"/>
      <c r="D15" s="110">
        <v>18000</v>
      </c>
      <c r="E15" s="111"/>
      <c r="F15" s="97" t="s">
        <v>58</v>
      </c>
      <c r="G15" s="98"/>
      <c r="H15" s="20">
        <v>18000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30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13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9008.9871000000003</v>
      </c>
      <c r="C18" s="31"/>
      <c r="D18" s="30"/>
      <c r="E18" s="29"/>
      <c r="F18" s="49">
        <v>4647.3864000000003</v>
      </c>
      <c r="G18" s="28"/>
      <c r="H18" s="30"/>
      <c r="I18" s="33"/>
      <c r="J18" s="29"/>
      <c r="K18" s="29">
        <v>6.5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9009.2345999999998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0.24749999999949068</v>
      </c>
      <c r="D19" s="30">
        <f t="shared" ref="D19:D42" si="1">IF(C19="","",C19*$D$15)</f>
        <v>4454.9999999908323</v>
      </c>
      <c r="E19" s="29"/>
      <c r="F19" s="49">
        <v>4647.5054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0.11899999999968713</v>
      </c>
      <c r="H19" s="30">
        <f t="shared" ref="H19:H42" si="3">IF(G19="","",G19*$H$15)</f>
        <v>2141.9999999943684</v>
      </c>
      <c r="I19" s="33">
        <f t="shared" ref="I19:I42" si="4">IF(H19="","",IF(D19="","",IF(AND(H19=0,D19=0),0,H19/D19)))</f>
        <v>0.48080808080780613</v>
      </c>
      <c r="J19" s="29"/>
      <c r="K19" s="50">
        <v>6.5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9009.4745999999996</v>
      </c>
      <c r="C20" s="31">
        <f t="shared" si="0"/>
        <v>0.23999999999978172</v>
      </c>
      <c r="D20" s="30">
        <f t="shared" si="1"/>
        <v>4319.999999996071</v>
      </c>
      <c r="E20" s="29"/>
      <c r="F20" s="49">
        <v>4647.6190000000006</v>
      </c>
      <c r="G20" s="28">
        <f t="shared" si="2"/>
        <v>0.1136000000005879</v>
      </c>
      <c r="H20" s="30">
        <f t="shared" si="3"/>
        <v>2044.8000000105822</v>
      </c>
      <c r="I20" s="33">
        <f t="shared" si="4"/>
        <v>0.47333333333621341</v>
      </c>
      <c r="J20" s="29"/>
      <c r="K20" s="50">
        <v>6.5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9009.7126000000007</v>
      </c>
      <c r="C21" s="31">
        <f t="shared" si="0"/>
        <v>0.23800000000119326</v>
      </c>
      <c r="D21" s="30">
        <f t="shared" si="1"/>
        <v>4284.0000000214786</v>
      </c>
      <c r="E21" s="29"/>
      <c r="F21" s="49">
        <v>4647.7323000000006</v>
      </c>
      <c r="G21" s="28">
        <f t="shared" si="2"/>
        <v>0.11329999999998108</v>
      </c>
      <c r="H21" s="30">
        <f t="shared" si="3"/>
        <v>2039.3999999996595</v>
      </c>
      <c r="I21" s="33">
        <f t="shared" si="4"/>
        <v>0.47605042016560095</v>
      </c>
      <c r="J21" s="29"/>
      <c r="K21" s="50">
        <v>6.5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9009.9457000000002</v>
      </c>
      <c r="C22" s="31">
        <f t="shared" si="0"/>
        <v>0.2330999999994674</v>
      </c>
      <c r="D22" s="30">
        <f t="shared" si="1"/>
        <v>4195.7999999904132</v>
      </c>
      <c r="E22" s="29"/>
      <c r="F22" s="49">
        <v>4647.8444</v>
      </c>
      <c r="G22" s="28">
        <f t="shared" si="2"/>
        <v>0.11209999999937281</v>
      </c>
      <c r="H22" s="30">
        <f t="shared" si="3"/>
        <v>2017.7999999887106</v>
      </c>
      <c r="I22" s="33">
        <f t="shared" si="4"/>
        <v>0.4809094809078891</v>
      </c>
      <c r="J22" s="29"/>
      <c r="K22" s="50">
        <v>6.5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9010.1751000000004</v>
      </c>
      <c r="C23" s="31">
        <f t="shared" si="0"/>
        <v>0.2294000000001688</v>
      </c>
      <c r="D23" s="30">
        <f t="shared" si="1"/>
        <v>4129.2000000030384</v>
      </c>
      <c r="E23" s="29"/>
      <c r="F23" s="49">
        <v>4647.9555</v>
      </c>
      <c r="G23" s="28">
        <f t="shared" si="2"/>
        <v>0.11110000000007858</v>
      </c>
      <c r="H23" s="30">
        <f t="shared" si="3"/>
        <v>1999.8000000014144</v>
      </c>
      <c r="I23" s="33">
        <f t="shared" si="4"/>
        <v>0.48430688753268014</v>
      </c>
      <c r="J23" s="29"/>
      <c r="K23" s="50">
        <v>6.5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9010.4058999999997</v>
      </c>
      <c r="C24" s="31">
        <f t="shared" si="0"/>
        <v>0.23079999999936263</v>
      </c>
      <c r="D24" s="30">
        <f t="shared" si="1"/>
        <v>4154.3999999885273</v>
      </c>
      <c r="E24" s="29"/>
      <c r="F24" s="49">
        <v>4648.0668000000005</v>
      </c>
      <c r="G24" s="28">
        <f t="shared" si="2"/>
        <v>0.11130000000048312</v>
      </c>
      <c r="H24" s="30">
        <f t="shared" si="3"/>
        <v>2003.4000000086962</v>
      </c>
      <c r="I24" s="33">
        <f t="shared" si="4"/>
        <v>0.48223570190983744</v>
      </c>
      <c r="J24" s="29"/>
      <c r="K24" s="50">
        <v>6.5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9010.6316000000006</v>
      </c>
      <c r="C25" s="31">
        <f t="shared" si="0"/>
        <v>0.2257000000008702</v>
      </c>
      <c r="D25" s="30">
        <f t="shared" si="1"/>
        <v>4062.6000000156637</v>
      </c>
      <c r="E25" s="29"/>
      <c r="F25" s="49">
        <v>4648.1722</v>
      </c>
      <c r="G25" s="28">
        <f t="shared" si="2"/>
        <v>0.10539999999946303</v>
      </c>
      <c r="H25" s="30">
        <f t="shared" si="3"/>
        <v>1897.1999999903346</v>
      </c>
      <c r="I25" s="33">
        <f t="shared" si="4"/>
        <v>0.46699158174150046</v>
      </c>
      <c r="J25" s="29"/>
      <c r="K25" s="50">
        <v>6.5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9010.8597000000009</v>
      </c>
      <c r="C26" s="31">
        <f t="shared" si="0"/>
        <v>0.22810000000026776</v>
      </c>
      <c r="D26" s="30">
        <f t="shared" si="1"/>
        <v>4105.8000000048196</v>
      </c>
      <c r="E26" s="29"/>
      <c r="F26" s="49">
        <v>4648.2739000000001</v>
      </c>
      <c r="G26" s="28">
        <f t="shared" si="2"/>
        <v>0.10170000000016444</v>
      </c>
      <c r="H26" s="30">
        <f t="shared" si="3"/>
        <v>1830.6000000029599</v>
      </c>
      <c r="I26" s="33">
        <f t="shared" si="4"/>
        <v>0.44585708022816772</v>
      </c>
      <c r="J26" s="29"/>
      <c r="K26" s="50">
        <v>6.5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9011.1067999999996</v>
      </c>
      <c r="C27" s="31">
        <f t="shared" si="0"/>
        <v>0.2470999999986816</v>
      </c>
      <c r="D27" s="30">
        <f t="shared" si="1"/>
        <v>4447.7999999762687</v>
      </c>
      <c r="E27" s="29"/>
      <c r="F27" s="49">
        <v>4648.3861999999999</v>
      </c>
      <c r="G27" s="28">
        <f t="shared" si="2"/>
        <v>0.11229999999977736</v>
      </c>
      <c r="H27" s="30">
        <f t="shared" si="3"/>
        <v>2021.3999999959924</v>
      </c>
      <c r="I27" s="33">
        <f t="shared" si="4"/>
        <v>0.45447187373685366</v>
      </c>
      <c r="J27" s="29"/>
      <c r="K27" s="50">
        <v>6.5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9011.356600000001</v>
      </c>
      <c r="C28" s="31">
        <f t="shared" si="0"/>
        <v>0.24980000000141445</v>
      </c>
      <c r="D28" s="30">
        <f t="shared" si="1"/>
        <v>4496.40000002546</v>
      </c>
      <c r="E28" s="29"/>
      <c r="F28" s="49">
        <v>4648.4982</v>
      </c>
      <c r="G28" s="28">
        <f t="shared" si="2"/>
        <v>0.11200000000008004</v>
      </c>
      <c r="H28" s="30">
        <f t="shared" si="3"/>
        <v>2016.0000000014406</v>
      </c>
      <c r="I28" s="33">
        <f t="shared" si="4"/>
        <v>0.44835868694734132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9011.6113999999998</v>
      </c>
      <c r="C29" s="31">
        <f t="shared" si="0"/>
        <v>0.2547999999987951</v>
      </c>
      <c r="D29" s="30">
        <f t="shared" si="1"/>
        <v>4586.3999999783118</v>
      </c>
      <c r="E29" s="29"/>
      <c r="F29" s="49">
        <v>4648.6094000000003</v>
      </c>
      <c r="G29" s="28">
        <f t="shared" si="2"/>
        <v>0.11120000000028085</v>
      </c>
      <c r="H29" s="30">
        <f t="shared" si="3"/>
        <v>2001.6000000050553</v>
      </c>
      <c r="I29" s="33">
        <f t="shared" si="4"/>
        <v>0.43642072213817384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9011.8773999999994</v>
      </c>
      <c r="C30" s="31">
        <f t="shared" si="0"/>
        <v>0.26599999999962165</v>
      </c>
      <c r="D30" s="30">
        <f t="shared" si="1"/>
        <v>4787.9999999931897</v>
      </c>
      <c r="E30" s="29"/>
      <c r="F30" s="49">
        <v>4648.7277000000004</v>
      </c>
      <c r="G30" s="28">
        <f t="shared" si="2"/>
        <v>0.11830000000009022</v>
      </c>
      <c r="H30" s="30">
        <f t="shared" si="3"/>
        <v>2129.400000001624</v>
      </c>
      <c r="I30" s="33">
        <f t="shared" si="4"/>
        <v>0.44473684210623493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9012.14</v>
      </c>
      <c r="C31" s="31">
        <f t="shared" si="0"/>
        <v>0.26260000000002037</v>
      </c>
      <c r="D31" s="30">
        <f t="shared" si="1"/>
        <v>4726.8000000003667</v>
      </c>
      <c r="E31" s="29"/>
      <c r="F31" s="49">
        <v>4648.8442000000005</v>
      </c>
      <c r="G31" s="28">
        <f t="shared" si="2"/>
        <v>0.11650000000008731</v>
      </c>
      <c r="H31" s="30">
        <f t="shared" si="3"/>
        <v>2097.0000000015716</v>
      </c>
      <c r="I31" s="33">
        <f t="shared" si="4"/>
        <v>0.44364051789824172</v>
      </c>
      <c r="J31" s="29"/>
      <c r="K31" s="50">
        <v>6.5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9012.4040999999997</v>
      </c>
      <c r="C32" s="31">
        <f t="shared" si="0"/>
        <v>0.26410000000032596</v>
      </c>
      <c r="D32" s="30">
        <f t="shared" si="1"/>
        <v>4753.8000000058673</v>
      </c>
      <c r="E32" s="29"/>
      <c r="F32" s="49">
        <v>4648.9628000000002</v>
      </c>
      <c r="G32" s="28">
        <f t="shared" si="2"/>
        <v>0.11859999999978754</v>
      </c>
      <c r="H32" s="30">
        <f t="shared" si="3"/>
        <v>2134.7999999961758</v>
      </c>
      <c r="I32" s="33">
        <f t="shared" si="4"/>
        <v>0.44907232108913731</v>
      </c>
      <c r="J32" s="29"/>
      <c r="K32" s="50">
        <v>6.5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9012.6774000000005</v>
      </c>
      <c r="C33" s="31">
        <f t="shared" si="0"/>
        <v>0.27330000000074506</v>
      </c>
      <c r="D33" s="30">
        <f t="shared" si="1"/>
        <v>4919.400000013411</v>
      </c>
      <c r="E33" s="29"/>
      <c r="F33" s="49">
        <v>4649.0870000000004</v>
      </c>
      <c r="G33" s="28">
        <f t="shared" si="2"/>
        <v>0.12420000000020082</v>
      </c>
      <c r="H33" s="30">
        <f t="shared" si="3"/>
        <v>2235.6000000036147</v>
      </c>
      <c r="I33" s="33">
        <f t="shared" si="4"/>
        <v>0.45444566410487458</v>
      </c>
      <c r="J33" s="29"/>
      <c r="K33" s="50">
        <v>6.5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9012.9475999999995</v>
      </c>
      <c r="C34" s="31">
        <f t="shared" si="0"/>
        <v>0.27019999999902211</v>
      </c>
      <c r="D34" s="30">
        <f t="shared" si="1"/>
        <v>4863.599999982398</v>
      </c>
      <c r="E34" s="29"/>
      <c r="F34" s="49">
        <v>4649.2082</v>
      </c>
      <c r="G34" s="28">
        <f t="shared" si="2"/>
        <v>0.12119999999958964</v>
      </c>
      <c r="H34" s="30">
        <f t="shared" si="3"/>
        <v>2181.5999999926134</v>
      </c>
      <c r="I34" s="33">
        <f t="shared" si="4"/>
        <v>0.44855662472253249</v>
      </c>
      <c r="J34" s="29"/>
      <c r="K34" s="50">
        <v>6.5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9013.2134999999998</v>
      </c>
      <c r="C35" s="31">
        <f t="shared" si="0"/>
        <v>0.26590000000032887</v>
      </c>
      <c r="D35" s="30">
        <f t="shared" si="1"/>
        <v>4786.2000000059197</v>
      </c>
      <c r="E35" s="29"/>
      <c r="F35" s="49">
        <v>4649.3278</v>
      </c>
      <c r="G35" s="28">
        <f t="shared" si="2"/>
        <v>0.11959999999999127</v>
      </c>
      <c r="H35" s="30">
        <f t="shared" si="3"/>
        <v>2152.7999999998428</v>
      </c>
      <c r="I35" s="33">
        <f t="shared" si="4"/>
        <v>0.44979315532096031</v>
      </c>
      <c r="J35" s="29"/>
      <c r="K35" s="50">
        <v>6.5</v>
      </c>
      <c r="L35" s="35"/>
      <c r="M35" s="10"/>
      <c r="N35" s="54" t="s">
        <v>398</v>
      </c>
      <c r="O35" s="54"/>
      <c r="P35" s="54">
        <v>0.4</v>
      </c>
      <c r="Q35" s="54"/>
      <c r="R35" s="54">
        <v>160</v>
      </c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9013.4755999999998</v>
      </c>
      <c r="C36" s="31">
        <f t="shared" si="0"/>
        <v>0.26209999999991851</v>
      </c>
      <c r="D36" s="30">
        <f t="shared" si="1"/>
        <v>4717.7999999985332</v>
      </c>
      <c r="E36" s="29"/>
      <c r="F36" s="49">
        <v>4649.4430000000002</v>
      </c>
      <c r="G36" s="28">
        <f t="shared" si="2"/>
        <v>0.11520000000018626</v>
      </c>
      <c r="H36" s="30">
        <f t="shared" si="3"/>
        <v>2073.6000000033528</v>
      </c>
      <c r="I36" s="33">
        <f t="shared" si="4"/>
        <v>0.43952689813133189</v>
      </c>
      <c r="J36" s="29"/>
      <c r="K36" s="50">
        <v>6.5</v>
      </c>
      <c r="L36" s="35"/>
      <c r="M36" s="10"/>
      <c r="N36" s="54" t="s">
        <v>166</v>
      </c>
      <c r="O36" s="54"/>
      <c r="P36" s="70">
        <v>6</v>
      </c>
      <c r="Q36" s="70"/>
      <c r="R36" s="54">
        <v>870</v>
      </c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9013.737000000001</v>
      </c>
      <c r="C37" s="31">
        <f t="shared" si="0"/>
        <v>0.26140000000123109</v>
      </c>
      <c r="D37" s="30">
        <f t="shared" si="1"/>
        <v>4705.2000000221597</v>
      </c>
      <c r="E37" s="29"/>
      <c r="F37" s="49">
        <v>4649.5589</v>
      </c>
      <c r="G37" s="28">
        <f t="shared" si="2"/>
        <v>0.11589999999978318</v>
      </c>
      <c r="H37" s="30">
        <f t="shared" si="3"/>
        <v>2086.1999999960972</v>
      </c>
      <c r="I37" s="33">
        <f t="shared" si="4"/>
        <v>0.44338179035668451</v>
      </c>
      <c r="J37" s="29"/>
      <c r="K37" s="50">
        <v>6.5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9014.0041000000001</v>
      </c>
      <c r="C38" s="31">
        <f t="shared" si="0"/>
        <v>0.26709999999911815</v>
      </c>
      <c r="D38" s="30">
        <f t="shared" si="1"/>
        <v>4807.7999999841268</v>
      </c>
      <c r="E38" s="29"/>
      <c r="F38" s="49">
        <v>4649.6844000000001</v>
      </c>
      <c r="G38" s="28">
        <f t="shared" si="2"/>
        <v>0.12550000000010186</v>
      </c>
      <c r="H38" s="30">
        <f t="shared" si="3"/>
        <v>2259.0000000018335</v>
      </c>
      <c r="I38" s="33">
        <f t="shared" si="4"/>
        <v>0.46986147510489035</v>
      </c>
      <c r="J38" s="29"/>
      <c r="K38" s="50">
        <v>6.5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9014.2811999999994</v>
      </c>
      <c r="C39" s="31">
        <f t="shared" si="0"/>
        <v>0.27709999999933643</v>
      </c>
      <c r="D39" s="30">
        <f t="shared" si="1"/>
        <v>4987.7999999880558</v>
      </c>
      <c r="E39" s="29"/>
      <c r="F39" s="49">
        <v>4649.8212000000003</v>
      </c>
      <c r="G39" s="28">
        <f t="shared" si="2"/>
        <v>0.13680000000022119</v>
      </c>
      <c r="H39" s="30">
        <f t="shared" si="3"/>
        <v>2462.4000000039814</v>
      </c>
      <c r="I39" s="33">
        <f t="shared" si="4"/>
        <v>0.49368459040255785</v>
      </c>
      <c r="J39" s="29"/>
      <c r="K39" s="50">
        <v>6.5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9014.5575000000008</v>
      </c>
      <c r="C40" s="31">
        <f t="shared" si="0"/>
        <v>0.27630000000135624</v>
      </c>
      <c r="D40" s="30">
        <f t="shared" si="1"/>
        <v>4973.4000000244123</v>
      </c>
      <c r="E40" s="29"/>
      <c r="F40" s="49">
        <v>4649.9549999999999</v>
      </c>
      <c r="G40" s="28">
        <f t="shared" si="2"/>
        <v>0.13379999999961001</v>
      </c>
      <c r="H40" s="30">
        <f t="shared" si="3"/>
        <v>2408.3999999929802</v>
      </c>
      <c r="I40" s="33">
        <f t="shared" si="4"/>
        <v>0.48425624321010946</v>
      </c>
      <c r="J40" s="29"/>
      <c r="K40" s="50">
        <v>6.5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9014.8232000000007</v>
      </c>
      <c r="C41" s="31">
        <f t="shared" si="0"/>
        <v>0.26569999999992433</v>
      </c>
      <c r="D41" s="30">
        <f t="shared" si="1"/>
        <v>4782.5999999986379</v>
      </c>
      <c r="E41" s="29"/>
      <c r="F41" s="49">
        <v>4650.0834000000004</v>
      </c>
      <c r="G41" s="28">
        <f t="shared" si="2"/>
        <v>0.12840000000051077</v>
      </c>
      <c r="H41" s="30">
        <f t="shared" si="3"/>
        <v>2311.2000000091939</v>
      </c>
      <c r="I41" s="33">
        <f t="shared" si="4"/>
        <v>0.48325178773258315</v>
      </c>
      <c r="J41" s="29"/>
      <c r="K41" s="50">
        <v>6.5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9015.0951999999997</v>
      </c>
      <c r="C42" s="31">
        <f t="shared" si="0"/>
        <v>0.27199999999902502</v>
      </c>
      <c r="D42" s="30">
        <f t="shared" si="1"/>
        <v>4895.9999999824504</v>
      </c>
      <c r="E42" s="29"/>
      <c r="F42" s="49">
        <v>4650.2143999999998</v>
      </c>
      <c r="G42" s="28">
        <f t="shared" si="2"/>
        <v>0.13099999999940337</v>
      </c>
      <c r="H42" s="30">
        <f t="shared" si="3"/>
        <v>2357.9999999892607</v>
      </c>
      <c r="I42" s="33">
        <f t="shared" si="4"/>
        <v>0.48161764705835641</v>
      </c>
      <c r="J42" s="29"/>
      <c r="K42" s="50">
        <v>6.5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31.5" customHeight="1">
      <c r="A43" s="93" t="s">
        <v>70</v>
      </c>
      <c r="B43" s="93"/>
      <c r="C43" s="93"/>
      <c r="D43" s="30">
        <f>SUM(D18:D42)</f>
        <v>109945.79999999041</v>
      </c>
      <c r="E43" s="29"/>
      <c r="F43" s="36"/>
      <c r="G43" s="43"/>
      <c r="H43" s="30">
        <f>SUM(H18:H42)</f>
        <v>50903.999999991356</v>
      </c>
      <c r="I43" s="33">
        <f>IF(AND(H43=0,D43=0),0,H43/D43)</f>
        <v>0.46299176503327816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378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B13:C13"/>
    <mergeCell ref="F14:G14"/>
    <mergeCell ref="A9:L9"/>
    <mergeCell ref="A48:C48"/>
    <mergeCell ref="A49:C49"/>
    <mergeCell ref="A50:C50"/>
    <mergeCell ref="D50:F50"/>
    <mergeCell ref="D48:F48"/>
    <mergeCell ref="A47:C47"/>
    <mergeCell ref="D47:F47"/>
    <mergeCell ref="G1:H2"/>
    <mergeCell ref="J16:J17"/>
    <mergeCell ref="K16:K17"/>
    <mergeCell ref="A13:A17"/>
    <mergeCell ref="E16:E17"/>
    <mergeCell ref="B15:C15"/>
    <mergeCell ref="D15:E15"/>
    <mergeCell ref="G46:L46"/>
    <mergeCell ref="G3:H4"/>
    <mergeCell ref="I3:L4"/>
    <mergeCell ref="A11:D11"/>
    <mergeCell ref="E11:H11"/>
    <mergeCell ref="A10:D10"/>
    <mergeCell ref="E10:G10"/>
    <mergeCell ref="D13:E13"/>
    <mergeCell ref="A46:F46"/>
    <mergeCell ref="A44:C44"/>
    <mergeCell ref="A43:C43"/>
    <mergeCell ref="A1:F1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9"/>
  <dimension ref="A1:W51"/>
  <sheetViews>
    <sheetView view="pageBreakPreview" zoomScale="75" zoomScaleNormal="100" zoomScaleSheetLayoutView="75" workbookViewId="0">
      <selection activeCell="H27" sqref="H27:L28"/>
    </sheetView>
  </sheetViews>
  <sheetFormatPr defaultRowHeight="18.75"/>
  <cols>
    <col min="1" max="1" width="15.4257812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1.85546875" style="2" customWidth="1"/>
    <col min="20" max="20" width="15.7109375" style="2" customWidth="1"/>
    <col min="21" max="21" width="12.42578125" style="2" customWidth="1"/>
    <col min="22" max="22" width="12.710937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63" t="s">
        <v>161</v>
      </c>
      <c r="B1" s="63"/>
      <c r="C1" s="63"/>
      <c r="D1" s="63"/>
      <c r="E1" s="63"/>
      <c r="F1" s="95" t="s">
        <v>154</v>
      </c>
      <c r="G1" s="95"/>
      <c r="H1" s="95"/>
      <c r="I1" s="63" t="s">
        <v>163</v>
      </c>
      <c r="J1" s="63"/>
      <c r="K1" s="63"/>
      <c r="L1" s="63"/>
      <c r="M1" s="58" t="s">
        <v>115</v>
      </c>
      <c r="N1" s="55" t="s">
        <v>116</v>
      </c>
      <c r="O1" s="55"/>
      <c r="P1" s="55"/>
      <c r="Q1" s="55"/>
      <c r="R1" s="123" t="s">
        <v>117</v>
      </c>
      <c r="S1" s="123"/>
      <c r="T1" s="123"/>
      <c r="U1" s="123" t="s">
        <v>118</v>
      </c>
      <c r="V1" s="123"/>
      <c r="W1" s="79"/>
    </row>
    <row r="2" spans="1:23" ht="18.75" customHeight="1">
      <c r="A2" s="91" t="s">
        <v>45</v>
      </c>
      <c r="B2" s="91"/>
      <c r="C2" s="91"/>
      <c r="D2" s="91"/>
      <c r="E2" s="91"/>
      <c r="F2" s="95"/>
      <c r="G2" s="95"/>
      <c r="H2" s="95"/>
      <c r="I2" s="63"/>
      <c r="J2" s="63"/>
      <c r="K2" s="63"/>
      <c r="L2" s="63"/>
      <c r="M2" s="59"/>
      <c r="N2" s="56"/>
      <c r="O2" s="56"/>
      <c r="P2" s="56"/>
      <c r="Q2" s="56"/>
      <c r="R2" s="56" t="s">
        <v>119</v>
      </c>
      <c r="S2" s="56" t="s">
        <v>120</v>
      </c>
      <c r="T2" s="56"/>
      <c r="U2" s="56" t="s">
        <v>119</v>
      </c>
      <c r="V2" s="56" t="s">
        <v>120</v>
      </c>
      <c r="W2" s="67"/>
    </row>
    <row r="3" spans="1:23" ht="21.75" customHeight="1">
      <c r="A3" s="63" t="s">
        <v>162</v>
      </c>
      <c r="B3" s="63"/>
      <c r="C3" s="63"/>
      <c r="D3" s="63"/>
      <c r="E3" s="63"/>
      <c r="F3" s="95" t="s">
        <v>155</v>
      </c>
      <c r="G3" s="95"/>
      <c r="H3" s="95"/>
      <c r="I3" s="63" t="s">
        <v>235</v>
      </c>
      <c r="J3" s="63"/>
      <c r="K3" s="63"/>
      <c r="L3" s="63"/>
      <c r="M3" s="64"/>
      <c r="N3" s="66"/>
      <c r="O3" s="66"/>
      <c r="P3" s="66"/>
      <c r="Q3" s="66"/>
      <c r="R3" s="66"/>
      <c r="S3" s="66" t="s">
        <v>121</v>
      </c>
      <c r="T3" s="66"/>
      <c r="U3" s="66"/>
      <c r="V3" s="66" t="s">
        <v>121</v>
      </c>
      <c r="W3" s="68"/>
    </row>
    <row r="4" spans="1:23" ht="29.25" customHeight="1">
      <c r="A4" s="91" t="s">
        <v>46</v>
      </c>
      <c r="B4" s="91"/>
      <c r="C4" s="91"/>
      <c r="D4" s="91"/>
      <c r="E4" s="91"/>
      <c r="F4" s="95"/>
      <c r="G4" s="95"/>
      <c r="H4" s="95"/>
      <c r="I4" s="63"/>
      <c r="J4" s="63"/>
      <c r="K4" s="63"/>
      <c r="L4" s="63"/>
      <c r="M4" s="10"/>
      <c r="N4" s="125" t="s">
        <v>122</v>
      </c>
      <c r="O4" s="125"/>
      <c r="P4" s="125"/>
      <c r="Q4" s="125"/>
      <c r="R4" s="8"/>
      <c r="S4" s="60"/>
      <c r="T4" s="61"/>
      <c r="U4" s="8"/>
      <c r="V4" s="60"/>
      <c r="W4" s="65"/>
    </row>
    <row r="5" spans="1:23" ht="18" customHeight="1">
      <c r="A5" s="141" t="s">
        <v>181</v>
      </c>
      <c r="B5" s="141"/>
      <c r="C5" s="141"/>
      <c r="D5" s="141"/>
      <c r="E5" s="141"/>
      <c r="F5" s="95" t="s">
        <v>156</v>
      </c>
      <c r="G5" s="95"/>
      <c r="H5" s="95"/>
      <c r="I5" s="63" t="s">
        <v>163</v>
      </c>
      <c r="J5" s="63"/>
      <c r="K5" s="63"/>
      <c r="L5" s="63"/>
      <c r="M5" s="10"/>
      <c r="N5" s="126" t="s">
        <v>123</v>
      </c>
      <c r="O5" s="126"/>
      <c r="P5" s="126"/>
      <c r="Q5" s="126"/>
      <c r="R5" s="8">
        <v>4</v>
      </c>
      <c r="S5" s="60">
        <v>110000</v>
      </c>
      <c r="T5" s="61"/>
      <c r="U5" s="8"/>
      <c r="V5" s="60"/>
      <c r="W5" s="65"/>
    </row>
    <row r="6" spans="1:23">
      <c r="A6" s="91" t="s">
        <v>47</v>
      </c>
      <c r="B6" s="91"/>
      <c r="C6" s="91"/>
      <c r="D6" s="91"/>
      <c r="E6" s="91"/>
      <c r="F6" s="95"/>
      <c r="G6" s="95"/>
      <c r="H6" s="95"/>
      <c r="I6" s="63"/>
      <c r="J6" s="63"/>
      <c r="K6" s="63"/>
      <c r="L6" s="63"/>
      <c r="M6" s="10"/>
      <c r="N6" s="126" t="s">
        <v>124</v>
      </c>
      <c r="O6" s="126"/>
      <c r="P6" s="126"/>
      <c r="Q6" s="126"/>
      <c r="R6" s="8">
        <v>73</v>
      </c>
      <c r="S6" s="60">
        <v>57450</v>
      </c>
      <c r="T6" s="61"/>
      <c r="U6" s="8">
        <v>16</v>
      </c>
      <c r="V6" s="60">
        <v>14750</v>
      </c>
      <c r="W6" s="65"/>
    </row>
    <row r="7" spans="1:2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127" t="s">
        <v>125</v>
      </c>
      <c r="O7" s="127"/>
      <c r="P7" s="127"/>
      <c r="Q7" s="127"/>
      <c r="R7" s="8"/>
      <c r="S7" s="60"/>
      <c r="T7" s="61"/>
      <c r="U7" s="8"/>
      <c r="V7" s="60"/>
      <c r="W7" s="65"/>
    </row>
    <row r="8" spans="1:23" ht="22.5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126" t="s">
        <v>126</v>
      </c>
      <c r="O8" s="126"/>
      <c r="P8" s="126"/>
      <c r="Q8" s="126"/>
      <c r="R8" s="8">
        <v>5</v>
      </c>
      <c r="S8" s="60">
        <v>1940</v>
      </c>
      <c r="T8" s="61"/>
      <c r="U8" s="8">
        <v>3</v>
      </c>
      <c r="V8" s="60">
        <v>1220</v>
      </c>
      <c r="W8" s="65"/>
    </row>
    <row r="9" spans="1:23">
      <c r="A9" s="132" t="s">
        <v>152</v>
      </c>
      <c r="B9" s="132"/>
      <c r="C9" s="132"/>
      <c r="D9" s="132"/>
      <c r="E9" s="132"/>
      <c r="F9" s="107" t="s">
        <v>387</v>
      </c>
      <c r="G9" s="107"/>
      <c r="H9" s="107"/>
      <c r="I9" s="134" t="s">
        <v>383</v>
      </c>
      <c r="J9" s="134"/>
      <c r="K9" s="134"/>
      <c r="L9" s="134"/>
      <c r="M9" s="10"/>
      <c r="N9" s="126" t="s">
        <v>127</v>
      </c>
      <c r="O9" s="126"/>
      <c r="P9" s="126"/>
      <c r="Q9" s="126"/>
      <c r="R9" s="8">
        <v>3</v>
      </c>
      <c r="S9" s="60">
        <v>1890</v>
      </c>
      <c r="T9" s="61"/>
      <c r="U9" s="8">
        <v>5</v>
      </c>
      <c r="V9" s="60">
        <v>3150</v>
      </c>
      <c r="W9" s="65"/>
    </row>
    <row r="10" spans="1:23" ht="19.5" customHeight="1">
      <c r="A10" s="132" t="s">
        <v>151</v>
      </c>
      <c r="B10" s="132"/>
      <c r="C10" s="107" t="s">
        <v>164</v>
      </c>
      <c r="D10" s="107"/>
      <c r="E10" s="107"/>
      <c r="F10" s="107"/>
      <c r="G10" s="107"/>
      <c r="H10" s="107"/>
      <c r="I10" s="3"/>
      <c r="J10" s="3"/>
      <c r="K10" s="3"/>
      <c r="L10" s="3"/>
      <c r="M10" s="10"/>
      <c r="N10" s="127" t="s">
        <v>128</v>
      </c>
      <c r="O10" s="127"/>
      <c r="P10" s="127"/>
      <c r="Q10" s="127"/>
      <c r="R10" s="8"/>
      <c r="S10" s="60"/>
      <c r="T10" s="61"/>
      <c r="U10" s="8"/>
      <c r="V10" s="60"/>
      <c r="W10" s="65"/>
    </row>
    <row r="11" spans="1:23">
      <c r="A11" s="124" t="s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0"/>
      <c r="N11" s="128" t="s">
        <v>129</v>
      </c>
      <c r="O11" s="128"/>
      <c r="P11" s="128"/>
      <c r="Q11" s="128"/>
      <c r="R11" s="8">
        <v>6</v>
      </c>
      <c r="S11" s="60">
        <v>1125</v>
      </c>
      <c r="T11" s="61"/>
      <c r="U11" s="8">
        <v>1</v>
      </c>
      <c r="V11" s="60">
        <v>200</v>
      </c>
      <c r="W11" s="65"/>
    </row>
    <row r="12" spans="1:23" ht="20.100000000000001" customHeight="1">
      <c r="A12" s="123" t="s">
        <v>2</v>
      </c>
      <c r="B12" s="123" t="s">
        <v>36</v>
      </c>
      <c r="C12" s="123"/>
      <c r="D12" s="123"/>
      <c r="E12" s="123"/>
      <c r="F12" s="123" t="s">
        <v>5</v>
      </c>
      <c r="G12" s="123"/>
      <c r="H12" s="123" t="s">
        <v>34</v>
      </c>
      <c r="I12" s="123"/>
      <c r="J12" s="123"/>
      <c r="K12" s="123"/>
      <c r="L12" s="123"/>
      <c r="N12" s="1"/>
      <c r="O12" s="1"/>
      <c r="P12" s="1"/>
      <c r="Q12" s="1"/>
    </row>
    <row r="13" spans="1:23" ht="20.100000000000001" customHeight="1">
      <c r="A13" s="123"/>
      <c r="B13" s="123" t="s">
        <v>3</v>
      </c>
      <c r="C13" s="123"/>
      <c r="D13" s="123" t="s">
        <v>4</v>
      </c>
      <c r="E13" s="123"/>
      <c r="F13" s="123"/>
      <c r="G13" s="123"/>
      <c r="H13" s="123" t="s">
        <v>35</v>
      </c>
      <c r="I13" s="123"/>
      <c r="J13" s="123"/>
      <c r="K13" s="123"/>
      <c r="L13" s="123"/>
    </row>
    <row r="14" spans="1:23" ht="20.100000000000001" customHeight="1">
      <c r="A14" s="5" t="s">
        <v>6</v>
      </c>
      <c r="B14" s="8"/>
      <c r="C14" s="5"/>
      <c r="D14" s="54"/>
      <c r="E14" s="54"/>
      <c r="F14" s="135" t="str">
        <f t="shared" ref="F14:F40" si="0">IF(OR(B14="",D14=""),"",IF(ISERROR(D14/B14),IF(D14=0,0,""),D14/B14))</f>
        <v/>
      </c>
      <c r="G14" s="135"/>
      <c r="H14" s="54"/>
      <c r="I14" s="54"/>
      <c r="J14" s="54"/>
      <c r="K14" s="54"/>
      <c r="L14" s="54"/>
      <c r="M14" s="129" t="s">
        <v>115</v>
      </c>
      <c r="N14" s="123" t="s">
        <v>116</v>
      </c>
      <c r="O14" s="123"/>
      <c r="P14" s="123"/>
      <c r="Q14" s="123"/>
      <c r="R14" s="123" t="s">
        <v>117</v>
      </c>
      <c r="S14" s="123"/>
      <c r="T14" s="123"/>
      <c r="U14" s="123" t="s">
        <v>130</v>
      </c>
      <c r="V14" s="123" t="s">
        <v>69</v>
      </c>
      <c r="W14" s="79" t="s">
        <v>131</v>
      </c>
    </row>
    <row r="15" spans="1:23" ht="20.100000000000001" customHeight="1">
      <c r="A15" s="5" t="s">
        <v>7</v>
      </c>
      <c r="B15" s="5"/>
      <c r="C15" s="5"/>
      <c r="D15" s="123"/>
      <c r="E15" s="123"/>
      <c r="F15" s="135" t="str">
        <f t="shared" si="0"/>
        <v/>
      </c>
      <c r="G15" s="135"/>
      <c r="H15" s="54"/>
      <c r="I15" s="54"/>
      <c r="J15" s="54"/>
      <c r="K15" s="54"/>
      <c r="L15" s="54"/>
      <c r="M15" s="129"/>
      <c r="N15" s="123"/>
      <c r="O15" s="123"/>
      <c r="P15" s="123"/>
      <c r="Q15" s="123"/>
      <c r="R15" s="130" t="s">
        <v>130</v>
      </c>
      <c r="S15" s="123" t="s">
        <v>69</v>
      </c>
      <c r="T15" s="123" t="s">
        <v>131</v>
      </c>
      <c r="U15" s="123"/>
      <c r="V15" s="123"/>
      <c r="W15" s="79"/>
    </row>
    <row r="16" spans="1:23" ht="20.100000000000001" customHeight="1">
      <c r="A16" s="5" t="s">
        <v>8</v>
      </c>
      <c r="B16" s="27">
        <f>'Всего с субабонентами'!B16-Субабоненты!B16</f>
        <v>6253.44000000091</v>
      </c>
      <c r="C16" s="27"/>
      <c r="D16" s="133">
        <f>'Всего с субабонентами'!D16:E16-Субабоненты!D16</f>
        <v>3114.0599999852839</v>
      </c>
      <c r="E16" s="133"/>
      <c r="F16" s="135">
        <f t="shared" si="0"/>
        <v>0.4979755142745162</v>
      </c>
      <c r="G16" s="135"/>
      <c r="H16" s="54"/>
      <c r="I16" s="54"/>
      <c r="J16" s="54"/>
      <c r="K16" s="54"/>
      <c r="L16" s="54"/>
      <c r="M16" s="129"/>
      <c r="N16" s="123"/>
      <c r="O16" s="123"/>
      <c r="P16" s="123"/>
      <c r="Q16" s="123"/>
      <c r="R16" s="130"/>
      <c r="S16" s="123"/>
      <c r="T16" s="123"/>
      <c r="U16" s="123"/>
      <c r="V16" s="123"/>
      <c r="W16" s="79"/>
    </row>
    <row r="17" spans="1:23" ht="20.100000000000001" customHeight="1">
      <c r="A17" s="5" t="s">
        <v>9</v>
      </c>
      <c r="B17" s="27">
        <f>'Всего с субабонентами'!B17-Субабоненты!B17</f>
        <v>6179.7600000067177</v>
      </c>
      <c r="C17" s="27"/>
      <c r="D17" s="133">
        <f>'Всего с субабонентами'!D17:E17-Субабоненты!D17</f>
        <v>3042.6000000174781</v>
      </c>
      <c r="E17" s="133"/>
      <c r="F17" s="135">
        <f t="shared" si="0"/>
        <v>0.49234921744763077</v>
      </c>
      <c r="G17" s="135"/>
      <c r="H17" s="54"/>
      <c r="I17" s="54"/>
      <c r="J17" s="54"/>
      <c r="K17" s="54"/>
      <c r="L17" s="54"/>
      <c r="M17" s="129"/>
      <c r="N17" s="123"/>
      <c r="O17" s="123"/>
      <c r="P17" s="123"/>
      <c r="Q17" s="123"/>
      <c r="R17" s="130"/>
      <c r="S17" s="123"/>
      <c r="T17" s="123"/>
      <c r="U17" s="123"/>
      <c r="V17" s="123"/>
      <c r="W17" s="79"/>
    </row>
    <row r="18" spans="1:23" ht="20.100000000000001" customHeight="1">
      <c r="A18" s="5" t="s">
        <v>10</v>
      </c>
      <c r="B18" s="27">
        <f>'Всего с субабонентами'!B18-Субабоненты!B18</f>
        <v>6155.3399999847443</v>
      </c>
      <c r="C18" s="27"/>
      <c r="D18" s="133">
        <f>'Всего с субабонентами'!D18:E18-Субабоненты!D18</f>
        <v>3051.5999999925384</v>
      </c>
      <c r="E18" s="133"/>
      <c r="F18" s="135">
        <f t="shared" si="0"/>
        <v>0.49576465313046908</v>
      </c>
      <c r="G18" s="135"/>
      <c r="H18" s="54"/>
      <c r="I18" s="54"/>
      <c r="J18" s="54"/>
      <c r="K18" s="54"/>
      <c r="L18" s="54"/>
      <c r="M18" s="129"/>
      <c r="N18" s="123"/>
      <c r="O18" s="123"/>
      <c r="P18" s="123"/>
      <c r="Q18" s="123"/>
      <c r="R18" s="130"/>
      <c r="S18" s="123"/>
      <c r="T18" s="123"/>
      <c r="U18" s="123"/>
      <c r="V18" s="123"/>
      <c r="W18" s="79"/>
    </row>
    <row r="19" spans="1:23" ht="20.100000000000001" customHeight="1">
      <c r="A19" s="5" t="s">
        <v>11</v>
      </c>
      <c r="B19" s="27">
        <f>'Всего с субабонентами'!B19-Субабоненты!B19</f>
        <v>6041.1600000173621</v>
      </c>
      <c r="C19" s="27"/>
      <c r="D19" s="133">
        <f>'Всего с субабонентами'!D19:E19-Субабоненты!D19</f>
        <v>2967.4799999925767</v>
      </c>
      <c r="E19" s="133"/>
      <c r="F19" s="135">
        <f t="shared" si="0"/>
        <v>0.49121029735746913</v>
      </c>
      <c r="G19" s="135"/>
      <c r="H19" s="54"/>
      <c r="I19" s="54"/>
      <c r="J19" s="54"/>
      <c r="K19" s="54"/>
      <c r="L19" s="54"/>
      <c r="M19" s="10"/>
      <c r="N19" s="125" t="s">
        <v>132</v>
      </c>
      <c r="O19" s="125"/>
      <c r="P19" s="125"/>
      <c r="Q19" s="125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'Всего с субабонентами'!B20-Субабоненты!B20</f>
        <v>5936.5799999991395</v>
      </c>
      <c r="C20" s="27"/>
      <c r="D20" s="133">
        <f>'Всего с субабонентами'!D20:E20-Субабоненты!D20</f>
        <v>2924.1000000098438</v>
      </c>
      <c r="E20" s="133"/>
      <c r="F20" s="135">
        <f t="shared" si="0"/>
        <v>0.49255632030736007</v>
      </c>
      <c r="G20" s="135"/>
      <c r="H20" s="54"/>
      <c r="I20" s="54"/>
      <c r="J20" s="54"/>
      <c r="K20" s="54"/>
      <c r="L20" s="54"/>
      <c r="M20" s="10"/>
      <c r="N20" s="126" t="s">
        <v>133</v>
      </c>
      <c r="O20" s="126"/>
      <c r="P20" s="126"/>
      <c r="Q20" s="126"/>
      <c r="R20" s="8"/>
      <c r="S20" s="8">
        <v>1740</v>
      </c>
      <c r="T20" s="8"/>
      <c r="U20" s="8"/>
      <c r="V20" s="8">
        <v>500</v>
      </c>
      <c r="W20" s="9"/>
    </row>
    <row r="21" spans="1:23" ht="20.100000000000001" customHeight="1">
      <c r="A21" s="5" t="s">
        <v>13</v>
      </c>
      <c r="B21" s="27">
        <f>'Всего с субабонентами'!B21-Субабоненты!B21</f>
        <v>5800.9199999769862</v>
      </c>
      <c r="C21" s="27"/>
      <c r="D21" s="133">
        <f>'Всего с субабонентами'!D21:E21-Субабоненты!D21</f>
        <v>2797.3200000101883</v>
      </c>
      <c r="E21" s="133"/>
      <c r="F21" s="135">
        <f t="shared" si="0"/>
        <v>0.48222006164906361</v>
      </c>
      <c r="G21" s="135"/>
      <c r="H21" s="54"/>
      <c r="I21" s="54"/>
      <c r="J21" s="54"/>
      <c r="K21" s="54"/>
      <c r="L21" s="54"/>
      <c r="M21" s="10"/>
      <c r="N21" s="131" t="s">
        <v>134</v>
      </c>
      <c r="O21" s="131"/>
      <c r="P21" s="131"/>
      <c r="Q21" s="131"/>
      <c r="R21" s="8"/>
      <c r="S21" s="8">
        <v>3100</v>
      </c>
      <c r="T21" s="8"/>
      <c r="U21" s="8"/>
      <c r="V21" s="8">
        <v>1470</v>
      </c>
      <c r="W21" s="9"/>
    </row>
    <row r="22" spans="1:23" ht="20.100000000000001" customHeight="1">
      <c r="A22" s="5" t="s">
        <v>14</v>
      </c>
      <c r="B22" s="27">
        <f>'Всего с субабонентами'!B22-Субабоненты!B22</f>
        <v>5866.5000000063628</v>
      </c>
      <c r="C22" s="27"/>
      <c r="D22" s="133">
        <f>'Всего с субабонентами'!D22:E22-Субабоненты!D22</f>
        <v>2778.1799999908458</v>
      </c>
      <c r="E22" s="133"/>
      <c r="F22" s="135">
        <f t="shared" si="0"/>
        <v>0.47356686269288889</v>
      </c>
      <c r="G22" s="135"/>
      <c r="H22" s="54"/>
      <c r="I22" s="54"/>
      <c r="J22" s="54"/>
      <c r="K22" s="54"/>
      <c r="L22" s="54"/>
    </row>
    <row r="23" spans="1:23" ht="20.100000000000001" customHeight="1">
      <c r="A23" s="5" t="s">
        <v>15</v>
      </c>
      <c r="B23" s="27">
        <f>'Всего с субабонентами'!B23-Субабоненты!B23</f>
        <v>5898.1800000022304</v>
      </c>
      <c r="C23" s="27"/>
      <c r="D23" s="133">
        <f>'Всего с субабонентами'!D23:E23-Субабоненты!D23</f>
        <v>2736.9600000054902</v>
      </c>
      <c r="E23" s="133"/>
      <c r="F23" s="135">
        <f t="shared" si="0"/>
        <v>0.46403466832216977</v>
      </c>
      <c r="G23" s="135"/>
      <c r="H23" s="54"/>
      <c r="I23" s="54"/>
      <c r="J23" s="54"/>
      <c r="K23" s="54"/>
      <c r="L23" s="54"/>
    </row>
    <row r="24" spans="1:23" ht="20.100000000000001" customHeight="1">
      <c r="A24" s="5" t="s">
        <v>16</v>
      </c>
      <c r="B24" s="27">
        <f>'Всего с субабонентами'!B24-Субабоненты!B24</f>
        <v>6075.6599999870105</v>
      </c>
      <c r="C24" s="27"/>
      <c r="D24" s="133">
        <f>'Всего с субабонентами'!D24:E24-Субабоненты!D24</f>
        <v>2802.9599999812831</v>
      </c>
      <c r="E24" s="133"/>
      <c r="F24" s="135">
        <f t="shared" si="0"/>
        <v>0.4613424714331078</v>
      </c>
      <c r="G24" s="135"/>
      <c r="H24" s="54"/>
      <c r="I24" s="54"/>
      <c r="J24" s="54"/>
      <c r="K24" s="54"/>
      <c r="L24" s="54"/>
      <c r="N24" s="81" t="s">
        <v>135</v>
      </c>
      <c r="O24" s="81"/>
      <c r="P24" s="81"/>
      <c r="Q24" s="81"/>
      <c r="R24" s="81"/>
      <c r="S24" s="81"/>
      <c r="T24" s="81"/>
      <c r="U24" s="81"/>
      <c r="V24" s="81"/>
    </row>
    <row r="25" spans="1:23" ht="20.100000000000001" customHeight="1">
      <c r="A25" s="5" t="s">
        <v>17</v>
      </c>
      <c r="B25" s="27">
        <f>'Всего с субабонентами'!B25-Субабоненты!B25</f>
        <v>6128.8200000270081</v>
      </c>
      <c r="C25" s="27"/>
      <c r="D25" s="133">
        <f>'Всего с субабонентами'!D25:E25-Субабоненты!D25</f>
        <v>2750.3400000074862</v>
      </c>
      <c r="E25" s="133"/>
      <c r="F25" s="135">
        <f t="shared" si="0"/>
        <v>0.44875522531178369</v>
      </c>
      <c r="G25" s="135"/>
      <c r="H25" s="54"/>
      <c r="I25" s="54"/>
      <c r="J25" s="54"/>
      <c r="K25" s="54"/>
      <c r="L25" s="54"/>
      <c r="N25" s="21" t="s">
        <v>136</v>
      </c>
      <c r="O25" s="81" t="s">
        <v>137</v>
      </c>
      <c r="P25" s="81"/>
      <c r="Q25" s="81"/>
      <c r="R25" s="81"/>
      <c r="S25" s="81"/>
      <c r="T25" s="81"/>
      <c r="U25" s="81"/>
      <c r="V25" s="81"/>
    </row>
    <row r="26" spans="1:23" ht="20.100000000000001" customHeight="1">
      <c r="A26" s="5" t="s">
        <v>18</v>
      </c>
      <c r="B26" s="27">
        <f>'Всего с субабонентами'!B26-Субабоненты!B26</f>
        <v>6443.519999982118</v>
      </c>
      <c r="C26" s="27"/>
      <c r="D26" s="133">
        <f>'Всего с субабонентами'!D26:E26-Субабоненты!D26</f>
        <v>2887.0200000053046</v>
      </c>
      <c r="E26" s="133"/>
      <c r="F26" s="135">
        <f t="shared" si="0"/>
        <v>0.44805013409026689</v>
      </c>
      <c r="G26" s="135"/>
      <c r="H26" s="54"/>
      <c r="I26" s="54"/>
      <c r="J26" s="54"/>
      <c r="K26" s="54"/>
      <c r="L26" s="54"/>
      <c r="N26" s="21" t="s">
        <v>138</v>
      </c>
      <c r="O26" s="81" t="s">
        <v>185</v>
      </c>
      <c r="P26" s="81"/>
      <c r="Q26" s="81"/>
      <c r="R26" s="81"/>
      <c r="S26" s="81"/>
      <c r="T26" s="81"/>
      <c r="U26" s="81"/>
      <c r="V26" s="81"/>
    </row>
    <row r="27" spans="1:23" ht="20.100000000000001" customHeight="1">
      <c r="A27" s="5" t="s">
        <v>19</v>
      </c>
      <c r="B27" s="27">
        <f>'Всего с субабонентами'!B27-Субабоненты!B27</f>
        <v>6680.2799999878971</v>
      </c>
      <c r="C27" s="27"/>
      <c r="D27" s="133">
        <f>'Всего с субабонентами'!D27:E27-Субабоненты!D27</f>
        <v>3141.179999997064</v>
      </c>
      <c r="E27" s="133"/>
      <c r="F27" s="135">
        <f t="shared" si="0"/>
        <v>0.47021681725956921</v>
      </c>
      <c r="G27" s="135"/>
      <c r="H27" s="54"/>
      <c r="I27" s="54"/>
      <c r="J27" s="54"/>
      <c r="K27" s="54"/>
      <c r="L27" s="54"/>
      <c r="N27" s="21" t="s">
        <v>139</v>
      </c>
      <c r="O27" s="81" t="s">
        <v>140</v>
      </c>
      <c r="P27" s="81"/>
      <c r="Q27" s="81"/>
      <c r="R27" s="81"/>
      <c r="S27" s="81"/>
      <c r="T27" s="81"/>
      <c r="U27" s="81"/>
      <c r="V27" s="81"/>
    </row>
    <row r="28" spans="1:23" ht="20.100000000000001" customHeight="1">
      <c r="A28" s="5" t="s">
        <v>20</v>
      </c>
      <c r="B28" s="27">
        <f>'Всего с субабонентами'!B28-Субабоненты!B28</f>
        <v>6680.1600000158942</v>
      </c>
      <c r="C28" s="27"/>
      <c r="D28" s="133">
        <f>'Всего с субабонентами'!D28:E28-Субабоненты!D28</f>
        <v>3192.960000000096</v>
      </c>
      <c r="E28" s="133"/>
      <c r="F28" s="135">
        <f t="shared" si="0"/>
        <v>0.47797657541024452</v>
      </c>
      <c r="G28" s="135"/>
      <c r="H28" s="54"/>
      <c r="I28" s="54"/>
      <c r="J28" s="54"/>
      <c r="K28" s="54"/>
      <c r="L28" s="54"/>
      <c r="N28" s="21"/>
      <c r="O28" s="81" t="s">
        <v>141</v>
      </c>
      <c r="P28" s="81"/>
      <c r="Q28" s="81"/>
      <c r="R28" s="81"/>
      <c r="S28" s="81"/>
      <c r="T28" s="81"/>
      <c r="U28" s="81"/>
      <c r="V28" s="81"/>
    </row>
    <row r="29" spans="1:23" ht="20.100000000000001" customHeight="1">
      <c r="A29" s="5" t="s">
        <v>21</v>
      </c>
      <c r="B29" s="27">
        <f>'Всего с субабонентами'!B29-Субабоненты!B29</f>
        <v>6690.1199999943628</v>
      </c>
      <c r="C29" s="27"/>
      <c r="D29" s="133">
        <f>'Всего с субабонентами'!D29:E29-Субабоненты!D29</f>
        <v>3187.4999999865963</v>
      </c>
      <c r="E29" s="133"/>
      <c r="F29" s="135">
        <f t="shared" si="0"/>
        <v>0.47644885293377132</v>
      </c>
      <c r="G29" s="135"/>
      <c r="H29" s="54"/>
      <c r="I29" s="54"/>
      <c r="J29" s="54"/>
      <c r="K29" s="54"/>
      <c r="L29" s="54"/>
      <c r="N29" s="21"/>
      <c r="O29" s="81" t="s">
        <v>142</v>
      </c>
      <c r="P29" s="81"/>
      <c r="Q29" s="81"/>
      <c r="R29" s="81"/>
      <c r="S29" s="81"/>
      <c r="T29" s="81"/>
      <c r="U29" s="81"/>
      <c r="V29" s="81"/>
    </row>
    <row r="30" spans="1:23" ht="20.100000000000001" customHeight="1">
      <c r="A30" s="5" t="s">
        <v>22</v>
      </c>
      <c r="B30" s="27">
        <f>'Всего с субабонентами'!B30-Субабоненты!B30</f>
        <v>6608.0999999934647</v>
      </c>
      <c r="C30" s="27"/>
      <c r="D30" s="133">
        <f>'Всего с субабонентами'!D30:E30-Субабоненты!D30</f>
        <v>3139.9800000304822</v>
      </c>
      <c r="E30" s="133"/>
      <c r="F30" s="135">
        <f t="shared" si="0"/>
        <v>0.47517138058346386</v>
      </c>
      <c r="G30" s="135"/>
      <c r="H30" s="54"/>
      <c r="I30" s="54"/>
      <c r="J30" s="54"/>
      <c r="K30" s="54"/>
      <c r="L30" s="54"/>
      <c r="N30" s="21" t="s">
        <v>143</v>
      </c>
      <c r="O30" s="81" t="s">
        <v>144</v>
      </c>
      <c r="P30" s="81"/>
      <c r="Q30" s="81"/>
      <c r="R30" s="81"/>
      <c r="S30" s="81"/>
      <c r="T30" s="81"/>
      <c r="U30" s="81"/>
      <c r="V30" s="81"/>
    </row>
    <row r="31" spans="1:23" ht="20.100000000000001" customHeight="1">
      <c r="A31" s="5" t="s">
        <v>23</v>
      </c>
      <c r="B31" s="27">
        <f>'Всего с субабонентами'!B31-Субабоненты!B31</f>
        <v>6447.1800000219901</v>
      </c>
      <c r="C31" s="27"/>
      <c r="D31" s="133">
        <f>'Всего с субабонентами'!D31:E31-Субабоненты!D31</f>
        <v>2972.279999979844</v>
      </c>
      <c r="E31" s="133"/>
      <c r="F31" s="135">
        <f t="shared" si="0"/>
        <v>0.4610201669520172</v>
      </c>
      <c r="G31" s="135"/>
      <c r="H31" s="54"/>
      <c r="I31" s="54"/>
      <c r="J31" s="54"/>
      <c r="K31" s="54"/>
      <c r="L31" s="54"/>
      <c r="N31" s="21"/>
      <c r="O31" s="81" t="s">
        <v>145</v>
      </c>
      <c r="P31" s="81"/>
      <c r="Q31" s="81"/>
      <c r="R31" s="81"/>
      <c r="S31" s="81"/>
      <c r="T31" s="81"/>
      <c r="U31" s="81"/>
      <c r="V31" s="81"/>
    </row>
    <row r="32" spans="1:23" ht="20.100000000000001" customHeight="1">
      <c r="A32" s="5" t="s">
        <v>24</v>
      </c>
      <c r="B32" s="27">
        <f>'Всего с субабонентами'!B32-Субабоненты!B32</f>
        <v>6335.2799999890976</v>
      </c>
      <c r="C32" s="27"/>
      <c r="D32" s="133">
        <f>'Всего с субабонентами'!D32:E32-Субабоненты!D32</f>
        <v>2931.1200000041595</v>
      </c>
      <c r="E32" s="133"/>
      <c r="F32" s="135">
        <f t="shared" si="0"/>
        <v>0.46266621207100611</v>
      </c>
      <c r="G32" s="135"/>
      <c r="H32" s="54"/>
      <c r="I32" s="54"/>
      <c r="J32" s="54"/>
      <c r="K32" s="54"/>
      <c r="L32" s="54"/>
      <c r="N32" s="21" t="s">
        <v>146</v>
      </c>
      <c r="O32" s="81" t="s">
        <v>147</v>
      </c>
      <c r="P32" s="81"/>
      <c r="Q32" s="81"/>
      <c r="R32" s="81"/>
      <c r="S32" s="81"/>
      <c r="T32" s="81"/>
      <c r="U32" s="81"/>
      <c r="V32" s="81"/>
    </row>
    <row r="33" spans="1:22" ht="20.100000000000001" customHeight="1">
      <c r="A33" s="5" t="s">
        <v>25</v>
      </c>
      <c r="B33" s="27">
        <f>'Всего с субабонентами'!B33-Субабоненты!B33</f>
        <v>6218.9999999736756</v>
      </c>
      <c r="C33" s="27"/>
      <c r="D33" s="133">
        <f>'Всего с субабонентами'!D33:E33-Субабоненты!D33</f>
        <v>2791.6800000046806</v>
      </c>
      <c r="E33" s="133"/>
      <c r="F33" s="135">
        <f t="shared" si="0"/>
        <v>0.44889532079377675</v>
      </c>
      <c r="G33" s="135"/>
      <c r="H33" s="54"/>
      <c r="I33" s="54"/>
      <c r="J33" s="54"/>
      <c r="K33" s="54"/>
      <c r="L33" s="54"/>
      <c r="N33" s="21" t="s">
        <v>148</v>
      </c>
      <c r="O33" s="81" t="s">
        <v>149</v>
      </c>
      <c r="P33" s="81"/>
      <c r="Q33" s="81"/>
      <c r="R33" s="81"/>
      <c r="S33" s="81"/>
      <c r="T33" s="81"/>
      <c r="U33" s="81"/>
      <c r="V33" s="81"/>
    </row>
    <row r="34" spans="1:22" ht="20.100000000000001" customHeight="1">
      <c r="A34" s="5" t="s">
        <v>26</v>
      </c>
      <c r="B34" s="27">
        <f>'Всего с субабонентами'!B34-Субабоненты!B34</f>
        <v>5911.8600000535025</v>
      </c>
      <c r="C34" s="27"/>
      <c r="D34" s="133">
        <f>'Всего с субабонентами'!D34:E34-Субабоненты!D34</f>
        <v>2615.9999999891966</v>
      </c>
      <c r="E34" s="133"/>
      <c r="F34" s="135">
        <f t="shared" si="0"/>
        <v>0.44250032983959731</v>
      </c>
      <c r="G34" s="135"/>
      <c r="H34" s="54"/>
      <c r="I34" s="54"/>
      <c r="J34" s="54"/>
      <c r="K34" s="54"/>
      <c r="L34" s="54"/>
    </row>
    <row r="35" spans="1:22" ht="20.100000000000001" customHeight="1">
      <c r="A35" s="5" t="s">
        <v>27</v>
      </c>
      <c r="B35" s="27">
        <f>'Всего с субабонентами'!B35-Субабоненты!B35</f>
        <v>5947.319999971478</v>
      </c>
      <c r="C35" s="27"/>
      <c r="D35" s="133">
        <f>'Всего с субабонентами'!D35:E35-Субабоненты!D35</f>
        <v>2870.2800000123716</v>
      </c>
      <c r="E35" s="133"/>
      <c r="F35" s="135">
        <f t="shared" si="0"/>
        <v>0.48261738060607751</v>
      </c>
      <c r="G35" s="135"/>
      <c r="H35" s="54"/>
      <c r="I35" s="54"/>
      <c r="J35" s="54"/>
      <c r="K35" s="54"/>
      <c r="L35" s="54"/>
    </row>
    <row r="36" spans="1:22" ht="20.100000000000001" customHeight="1">
      <c r="A36" s="5" t="s">
        <v>28</v>
      </c>
      <c r="B36" s="27">
        <f>'Всего с субабонентами'!B36-Субабоненты!B36</f>
        <v>6030.4199999964567</v>
      </c>
      <c r="C36" s="27"/>
      <c r="D36" s="133">
        <f>'Всего с субабонентами'!D36:E36-Субабоненты!D36</f>
        <v>3044.4599999903062</v>
      </c>
      <c r="E36" s="133"/>
      <c r="F36" s="135">
        <f t="shared" si="0"/>
        <v>0.50485040842795281</v>
      </c>
      <c r="G36" s="135"/>
      <c r="H36" s="54"/>
      <c r="I36" s="54"/>
      <c r="J36" s="54"/>
      <c r="K36" s="54"/>
      <c r="L36" s="54"/>
    </row>
    <row r="37" spans="1:22" ht="20.100000000000001" customHeight="1">
      <c r="A37" s="5" t="s">
        <v>29</v>
      </c>
      <c r="B37" s="27">
        <f>'Всего с субабонентами'!B37-Субабоненты!B37</f>
        <v>6037.0199999991655</v>
      </c>
      <c r="C37" s="27"/>
      <c r="D37" s="133">
        <f>'Всего с субабонентами'!D37:E37-Субабоненты!D37</f>
        <v>3038.3999999977959</v>
      </c>
      <c r="E37" s="133"/>
      <c r="F37" s="135">
        <f t="shared" si="0"/>
        <v>0.5032946718742386</v>
      </c>
      <c r="G37" s="135"/>
      <c r="H37" s="54"/>
      <c r="I37" s="54"/>
      <c r="J37" s="54"/>
      <c r="K37" s="54"/>
      <c r="L37" s="54"/>
    </row>
    <row r="38" spans="1:22" ht="20.100000000000001" customHeight="1">
      <c r="A38" s="5" t="s">
        <v>30</v>
      </c>
      <c r="B38" s="27">
        <f>'Всего с субабонентами'!B38-Субабоненты!B38</f>
        <v>5910.600000002114</v>
      </c>
      <c r="C38" s="27"/>
      <c r="D38" s="133">
        <f>'Всего с субабонентами'!D38:E38-Субабоненты!D38</f>
        <v>2987.5200000090672</v>
      </c>
      <c r="E38" s="133"/>
      <c r="F38" s="135">
        <f t="shared" si="0"/>
        <v>0.50545122322742164</v>
      </c>
      <c r="G38" s="135"/>
      <c r="H38" s="54"/>
      <c r="I38" s="54"/>
      <c r="J38" s="54"/>
      <c r="K38" s="54"/>
      <c r="L38" s="54"/>
    </row>
    <row r="39" spans="1:22" ht="20.100000000000001" customHeight="1">
      <c r="A39" s="5" t="s">
        <v>31</v>
      </c>
      <c r="B39" s="27">
        <f>'Всего с субабонентами'!B39-Субабоненты!B39</f>
        <v>6107.8199999993503</v>
      </c>
      <c r="C39" s="27"/>
      <c r="D39" s="133">
        <f>'Всего с субабонентами'!D39:E39-Субабоненты!D39</f>
        <v>3057.4800000005098</v>
      </c>
      <c r="E39" s="133"/>
      <c r="F39" s="135">
        <f t="shared" si="0"/>
        <v>0.50058449659630355</v>
      </c>
      <c r="G39" s="135"/>
      <c r="H39" s="54"/>
      <c r="I39" s="54"/>
      <c r="J39" s="54"/>
      <c r="K39" s="54"/>
      <c r="L39" s="54"/>
      <c r="P39" s="118" t="s">
        <v>150</v>
      </c>
      <c r="Q39" s="118"/>
      <c r="R39" s="118"/>
      <c r="S39" s="117" t="s">
        <v>382</v>
      </c>
      <c r="T39" s="117"/>
      <c r="U39" s="117"/>
      <c r="V39" s="117"/>
    </row>
    <row r="40" spans="1:22" ht="20.100000000000001" customHeight="1">
      <c r="A40" s="5" t="s">
        <v>32</v>
      </c>
      <c r="B40" s="27">
        <f>SUM(B15:B39)</f>
        <v>148385.03999998904</v>
      </c>
      <c r="C40" s="27"/>
      <c r="D40" s="133">
        <f>SUM(D15:E39)</f>
        <v>70823.460000000472</v>
      </c>
      <c r="E40" s="133"/>
      <c r="F40" s="135">
        <f t="shared" si="0"/>
        <v>0.47729515050847243</v>
      </c>
      <c r="G40" s="135"/>
      <c r="H40" s="54"/>
      <c r="I40" s="54"/>
      <c r="J40" s="54"/>
      <c r="K40" s="54"/>
      <c r="L40" s="54"/>
    </row>
    <row r="41" spans="1:22" ht="20.100000000000001" customHeight="1">
      <c r="A41" s="7" t="s">
        <v>33</v>
      </c>
      <c r="B41" s="34"/>
      <c r="C41" s="34"/>
      <c r="D41" s="68"/>
      <c r="E41" s="64"/>
      <c r="F41" s="145"/>
      <c r="G41" s="146"/>
      <c r="H41" s="75"/>
      <c r="I41" s="144"/>
      <c r="J41" s="144"/>
      <c r="K41" s="144"/>
      <c r="L41" s="144"/>
    </row>
    <row r="42" spans="1:22" ht="20.100000000000001" customHeight="1">
      <c r="A42" s="129" t="s">
        <v>2</v>
      </c>
      <c r="B42" s="79" t="s">
        <v>37</v>
      </c>
      <c r="C42" s="80"/>
      <c r="D42" s="129"/>
      <c r="E42" s="79" t="s">
        <v>40</v>
      </c>
      <c r="F42" s="80"/>
      <c r="G42" s="80"/>
      <c r="H42" s="80"/>
      <c r="I42" s="129"/>
      <c r="J42" s="69" t="s">
        <v>5</v>
      </c>
      <c r="K42" s="78"/>
      <c r="L42" s="78"/>
    </row>
    <row r="43" spans="1:22" ht="33" customHeight="1">
      <c r="A43" s="129"/>
      <c r="B43" s="123" t="s">
        <v>38</v>
      </c>
      <c r="C43" s="123"/>
      <c r="D43" s="5" t="s">
        <v>39</v>
      </c>
      <c r="E43" s="79" t="s">
        <v>41</v>
      </c>
      <c r="F43" s="80"/>
      <c r="G43" s="129"/>
      <c r="H43" s="79" t="s">
        <v>42</v>
      </c>
      <c r="I43" s="129"/>
      <c r="J43" s="68"/>
      <c r="K43" s="77"/>
      <c r="L43" s="77"/>
    </row>
    <row r="44" spans="1:22" ht="20.100000000000001" customHeight="1">
      <c r="A44" s="4" t="s">
        <v>153</v>
      </c>
      <c r="B44" s="136">
        <f>SUM(B24:B26)</f>
        <v>18647.999999996136</v>
      </c>
      <c r="C44" s="137"/>
      <c r="D44" s="27">
        <f>SUM(D24:E26)</f>
        <v>8440.3199999940734</v>
      </c>
      <c r="E44" s="136">
        <f>B44/3</f>
        <v>6215.9999999987122</v>
      </c>
      <c r="F44" s="140"/>
      <c r="G44" s="137"/>
      <c r="H44" s="136">
        <f>D44/3</f>
        <v>2813.4399999980246</v>
      </c>
      <c r="I44" s="137"/>
      <c r="J44" s="138">
        <f>H44/E44</f>
        <v>0.45261261261238861</v>
      </c>
      <c r="K44" s="139"/>
      <c r="L44" s="139"/>
    </row>
    <row r="45" spans="1:22" ht="20.100000000000001" customHeight="1">
      <c r="A45" s="4" t="s">
        <v>43</v>
      </c>
      <c r="B45" s="136">
        <f>SUM(B33:B36)</f>
        <v>24108.599999995109</v>
      </c>
      <c r="C45" s="137"/>
      <c r="D45" s="27">
        <f>SUM(D33:E36)</f>
        <v>11322.419999996555</v>
      </c>
      <c r="E45" s="136">
        <f>B45/4</f>
        <v>6027.1499999987773</v>
      </c>
      <c r="F45" s="140"/>
      <c r="G45" s="137"/>
      <c r="H45" s="136">
        <f>D45/4</f>
        <v>2830.6049999991387</v>
      </c>
      <c r="I45" s="137"/>
      <c r="J45" s="138">
        <f>H45/E45</f>
        <v>0.46964236828346945</v>
      </c>
      <c r="K45" s="139"/>
      <c r="L45" s="139"/>
    </row>
    <row r="46" spans="1:22" ht="20.100000000000001" customHeight="1">
      <c r="A46" s="4" t="s">
        <v>44</v>
      </c>
      <c r="B46" s="136">
        <f>SUM(B16:B39)</f>
        <v>148385.03999998904</v>
      </c>
      <c r="C46" s="137"/>
      <c r="D46" s="27">
        <f>SUM(D16:E39)</f>
        <v>70823.460000000472</v>
      </c>
      <c r="E46" s="136">
        <f>B46/24</f>
        <v>6182.7099999995435</v>
      </c>
      <c r="F46" s="140"/>
      <c r="G46" s="137"/>
      <c r="H46" s="136">
        <f>D46/24</f>
        <v>2950.9775000000195</v>
      </c>
      <c r="I46" s="137"/>
      <c r="J46" s="138">
        <f>H46/E46</f>
        <v>0.47729515050847238</v>
      </c>
      <c r="K46" s="139"/>
      <c r="L46" s="139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57" t="s">
        <v>191</v>
      </c>
      <c r="D50" s="57"/>
      <c r="E50" s="57"/>
      <c r="F50" s="57"/>
      <c r="G50" s="57"/>
      <c r="H50" s="57"/>
      <c r="I50" s="57"/>
    </row>
    <row r="51" spans="3:9" ht="20.100000000000001" customHeight="1"/>
  </sheetData>
  <sheetProtection sheet="1" objects="1" scenarios="1"/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14:L14"/>
    <mergeCell ref="H15:L15"/>
    <mergeCell ref="H16:L16"/>
    <mergeCell ref="H17:L17"/>
    <mergeCell ref="H18:L18"/>
    <mergeCell ref="H19:L19"/>
    <mergeCell ref="H23:L23"/>
    <mergeCell ref="H24:L24"/>
    <mergeCell ref="H25:L25"/>
    <mergeCell ref="F38:G38"/>
    <mergeCell ref="F39:G39"/>
    <mergeCell ref="F40:G40"/>
    <mergeCell ref="F29:G29"/>
    <mergeCell ref="F30:G30"/>
    <mergeCell ref="F31:G31"/>
    <mergeCell ref="F32:G32"/>
    <mergeCell ref="F33:G33"/>
    <mergeCell ref="H20:L20"/>
    <mergeCell ref="H21:L21"/>
    <mergeCell ref="H22:L22"/>
    <mergeCell ref="F35:G35"/>
    <mergeCell ref="F36:G36"/>
    <mergeCell ref="F37:G37"/>
    <mergeCell ref="F23:G23"/>
    <mergeCell ref="F24:G24"/>
    <mergeCell ref="F25:G25"/>
    <mergeCell ref="F26:G26"/>
    <mergeCell ref="H26:L26"/>
    <mergeCell ref="H27:L27"/>
    <mergeCell ref="H28:L28"/>
    <mergeCell ref="H29:L29"/>
    <mergeCell ref="H30:L30"/>
    <mergeCell ref="H31:L31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D28:E28"/>
    <mergeCell ref="D29:E29"/>
    <mergeCell ref="B43:C43"/>
    <mergeCell ref="D27:E27"/>
    <mergeCell ref="D40:E40"/>
    <mergeCell ref="D33:E33"/>
    <mergeCell ref="D34:E34"/>
    <mergeCell ref="D35:E35"/>
    <mergeCell ref="D36:E36"/>
    <mergeCell ref="D38:E38"/>
    <mergeCell ref="D39:E39"/>
    <mergeCell ref="D37:E37"/>
    <mergeCell ref="F21:G21"/>
    <mergeCell ref="D21:E21"/>
    <mergeCell ref="O27:V27"/>
    <mergeCell ref="O28:V28"/>
    <mergeCell ref="O29:V29"/>
    <mergeCell ref="O30:V30"/>
    <mergeCell ref="O31:V31"/>
    <mergeCell ref="O32:V32"/>
    <mergeCell ref="O33:V33"/>
    <mergeCell ref="P39:R39"/>
    <mergeCell ref="S39:V39"/>
    <mergeCell ref="U14:U18"/>
    <mergeCell ref="V14:V18"/>
    <mergeCell ref="W14:W18"/>
    <mergeCell ref="N19:Q19"/>
    <mergeCell ref="N20:Q20"/>
    <mergeCell ref="N21:Q21"/>
    <mergeCell ref="N24:V24"/>
    <mergeCell ref="O25:V25"/>
    <mergeCell ref="O26:V26"/>
    <mergeCell ref="N7:Q7"/>
    <mergeCell ref="N8:Q8"/>
    <mergeCell ref="N9:Q9"/>
    <mergeCell ref="N10:Q10"/>
    <mergeCell ref="N11:Q11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4:Q4"/>
    <mergeCell ref="N5:Q5"/>
    <mergeCell ref="F5:H6"/>
    <mergeCell ref="I5:L6"/>
    <mergeCell ref="F3:H4"/>
    <mergeCell ref="I3:L4"/>
    <mergeCell ref="F1:H2"/>
    <mergeCell ref="I1:L2"/>
    <mergeCell ref="M1:M3"/>
    <mergeCell ref="N1:Q3"/>
    <mergeCell ref="R1:T1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8:T8"/>
    <mergeCell ref="S9:T9"/>
    <mergeCell ref="S10:T10"/>
    <mergeCell ref="S11:T11"/>
    <mergeCell ref="S4:T4"/>
    <mergeCell ref="S5:T5"/>
    <mergeCell ref="S6:T6"/>
    <mergeCell ref="S7:T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Z52"/>
  <sheetViews>
    <sheetView view="pageBreakPreview" topLeftCell="A7" zoomScale="75" zoomScaleNormal="75" zoomScaleSheetLayoutView="50" workbookViewId="0">
      <selection activeCell="B13" sqref="B13:C13"/>
    </sheetView>
  </sheetViews>
  <sheetFormatPr defaultRowHeight="18.75"/>
  <cols>
    <col min="1" max="1" width="11.140625" style="2" customWidth="1"/>
    <col min="2" max="2" width="14.28515625" style="2" customWidth="1"/>
    <col min="3" max="3" width="12.140625" style="2" customWidth="1"/>
    <col min="4" max="4" width="14" style="2" customWidth="1"/>
    <col min="5" max="5" width="5.42578125" style="2" customWidth="1"/>
    <col min="6" max="6" width="15.1406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14062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209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183</v>
      </c>
      <c r="B5" s="92"/>
      <c r="C5" s="92"/>
      <c r="D5" s="92"/>
      <c r="E5" s="92"/>
      <c r="F5" s="92"/>
      <c r="G5" s="95" t="s">
        <v>156</v>
      </c>
      <c r="H5" s="95"/>
      <c r="I5" s="63" t="s">
        <v>208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228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224</v>
      </c>
      <c r="E14" s="89"/>
      <c r="F14" s="86" t="s">
        <v>57</v>
      </c>
      <c r="G14" s="87"/>
      <c r="H14" s="19" t="s">
        <v>224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12000</v>
      </c>
      <c r="E15" s="111"/>
      <c r="F15" s="97" t="s">
        <v>58</v>
      </c>
      <c r="G15" s="98"/>
      <c r="H15" s="20">
        <v>12000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5959.8508000000002</v>
      </c>
      <c r="C18" s="31"/>
      <c r="D18" s="30"/>
      <c r="E18" s="29"/>
      <c r="F18" s="49">
        <v>3633.4223999999999</v>
      </c>
      <c r="G18" s="28"/>
      <c r="H18" s="30"/>
      <c r="I18" s="33"/>
      <c r="J18" s="29"/>
      <c r="K18" s="50">
        <v>6.5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5960.0122000000001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0.1613999999999578</v>
      </c>
      <c r="D19" s="30">
        <f t="shared" ref="D19:D42" si="1">IF(C19="","",C19*$D$15)</f>
        <v>1936.7999999994936</v>
      </c>
      <c r="E19" s="29"/>
      <c r="F19" s="49">
        <v>3633.5192999999999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9.6900000000005093E-2</v>
      </c>
      <c r="H19" s="30">
        <f t="shared" ref="H19:H42" si="3">IF(G19="","",G19*$H$15)</f>
        <v>1162.8000000000611</v>
      </c>
      <c r="I19" s="33">
        <f t="shared" ref="I19:I42" si="4">IF(H19="","",IF(D19="","",IF(AND(H19=0,D19=0),0,H19/D19)))</f>
        <v>0.60037174721208442</v>
      </c>
      <c r="J19" s="29"/>
      <c r="K19" s="50">
        <v>6.5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5960.1656000000003</v>
      </c>
      <c r="C20" s="31">
        <f t="shared" si="0"/>
        <v>0.15340000000014697</v>
      </c>
      <c r="D20" s="30">
        <f t="shared" si="1"/>
        <v>1840.8000000017637</v>
      </c>
      <c r="E20" s="29"/>
      <c r="F20" s="49">
        <v>3633.6104999999998</v>
      </c>
      <c r="G20" s="28">
        <f t="shared" si="2"/>
        <v>9.1199999999844295E-2</v>
      </c>
      <c r="H20" s="30">
        <f t="shared" si="3"/>
        <v>1094.3999999981315</v>
      </c>
      <c r="I20" s="33">
        <f t="shared" si="4"/>
        <v>0.59452411994626408</v>
      </c>
      <c r="J20" s="29"/>
      <c r="K20" s="50">
        <v>6.5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5960.3212000000003</v>
      </c>
      <c r="C21" s="31">
        <f t="shared" si="0"/>
        <v>0.15560000000004948</v>
      </c>
      <c r="D21" s="30">
        <f t="shared" si="1"/>
        <v>1867.2000000005937</v>
      </c>
      <c r="E21" s="29"/>
      <c r="F21" s="49">
        <v>3633.7022999999999</v>
      </c>
      <c r="G21" s="28">
        <f t="shared" si="2"/>
        <v>9.180000000014843E-2</v>
      </c>
      <c r="H21" s="30">
        <f t="shared" si="3"/>
        <v>1101.6000000017812</v>
      </c>
      <c r="I21" s="33">
        <f t="shared" si="4"/>
        <v>0.58997429305989224</v>
      </c>
      <c r="J21" s="29"/>
      <c r="K21" s="50">
        <v>6.5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5960.4722000000002</v>
      </c>
      <c r="C22" s="31">
        <f t="shared" si="0"/>
        <v>0.15099999999983993</v>
      </c>
      <c r="D22" s="30">
        <f t="shared" si="1"/>
        <v>1811.9999999980791</v>
      </c>
      <c r="E22" s="29"/>
      <c r="F22" s="49">
        <v>3633.7928999999999</v>
      </c>
      <c r="G22" s="28">
        <f t="shared" si="2"/>
        <v>9.0599999999994907E-2</v>
      </c>
      <c r="H22" s="30">
        <f t="shared" si="3"/>
        <v>1087.1999999999389</v>
      </c>
      <c r="I22" s="33">
        <f t="shared" si="4"/>
        <v>0.60000000000060227</v>
      </c>
      <c r="J22" s="29"/>
      <c r="K22" s="50">
        <v>6.5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5960.6217999999999</v>
      </c>
      <c r="C23" s="31">
        <f t="shared" si="0"/>
        <v>0.14959999999973661</v>
      </c>
      <c r="D23" s="30">
        <f t="shared" si="1"/>
        <v>1795.1999999968393</v>
      </c>
      <c r="E23" s="29"/>
      <c r="F23" s="49">
        <v>3633.8840999999998</v>
      </c>
      <c r="G23" s="28">
        <f t="shared" si="2"/>
        <v>9.1199999999844295E-2</v>
      </c>
      <c r="H23" s="30">
        <f t="shared" si="3"/>
        <v>1094.3999999981315</v>
      </c>
      <c r="I23" s="33">
        <f t="shared" si="4"/>
        <v>0.60962566844923038</v>
      </c>
      <c r="J23" s="29"/>
      <c r="K23" s="50">
        <v>6.5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5960.7748000000001</v>
      </c>
      <c r="C24" s="31">
        <f t="shared" si="0"/>
        <v>0.15300000000024738</v>
      </c>
      <c r="D24" s="30">
        <f t="shared" si="1"/>
        <v>1836.0000000029686</v>
      </c>
      <c r="E24" s="29"/>
      <c r="F24" s="49">
        <v>3633.9775999999997</v>
      </c>
      <c r="G24" s="28">
        <f t="shared" si="2"/>
        <v>9.3499999999949068E-2</v>
      </c>
      <c r="H24" s="30">
        <f t="shared" si="3"/>
        <v>1121.9999999993888</v>
      </c>
      <c r="I24" s="33">
        <f t="shared" si="4"/>
        <v>0.61111111110979011</v>
      </c>
      <c r="J24" s="29"/>
      <c r="K24" s="50">
        <v>6.5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5960.9189000000006</v>
      </c>
      <c r="C25" s="31">
        <f t="shared" si="0"/>
        <v>0.1441000000004351</v>
      </c>
      <c r="D25" s="30">
        <f t="shared" si="1"/>
        <v>1729.2000000052212</v>
      </c>
      <c r="E25" s="29"/>
      <c r="F25" s="49">
        <v>3634.0614999999998</v>
      </c>
      <c r="G25" s="28">
        <f t="shared" si="2"/>
        <v>8.3900000000085129E-2</v>
      </c>
      <c r="H25" s="30">
        <f t="shared" si="3"/>
        <v>1006.8000000010215</v>
      </c>
      <c r="I25" s="33">
        <f t="shared" si="4"/>
        <v>0.58223455933262869</v>
      </c>
      <c r="J25" s="29"/>
      <c r="K25" s="50">
        <v>6.5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5961.0628000000006</v>
      </c>
      <c r="C26" s="31">
        <f t="shared" si="0"/>
        <v>0.14390000000003056</v>
      </c>
      <c r="D26" s="30">
        <f t="shared" si="1"/>
        <v>1726.8000000003667</v>
      </c>
      <c r="E26" s="29"/>
      <c r="F26" s="49">
        <v>3634.1405</v>
      </c>
      <c r="G26" s="28">
        <f t="shared" si="2"/>
        <v>7.9000000000178261E-2</v>
      </c>
      <c r="H26" s="30">
        <f t="shared" si="3"/>
        <v>948.00000000213913</v>
      </c>
      <c r="I26" s="33">
        <f t="shared" si="4"/>
        <v>0.54899235580376293</v>
      </c>
      <c r="J26" s="29"/>
      <c r="K26" s="50">
        <v>6.5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5961.2188000000006</v>
      </c>
      <c r="C27" s="31">
        <f t="shared" si="0"/>
        <v>0.15599999999994907</v>
      </c>
      <c r="D27" s="30">
        <f t="shared" si="1"/>
        <v>1871.9999999993888</v>
      </c>
      <c r="E27" s="29"/>
      <c r="F27" s="49">
        <v>3634.2257999999997</v>
      </c>
      <c r="G27" s="28">
        <f t="shared" si="2"/>
        <v>8.52999999997337E-2</v>
      </c>
      <c r="H27" s="30">
        <f t="shared" si="3"/>
        <v>1023.5999999968044</v>
      </c>
      <c r="I27" s="33">
        <f t="shared" si="4"/>
        <v>0.5467948717933433</v>
      </c>
      <c r="J27" s="29"/>
      <c r="K27" s="50">
        <v>6.5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5961.3734000000004</v>
      </c>
      <c r="C28" s="31">
        <f t="shared" si="0"/>
        <v>0.15459999999984575</v>
      </c>
      <c r="D28" s="30">
        <f t="shared" si="1"/>
        <v>1855.199999998149</v>
      </c>
      <c r="E28" s="29"/>
      <c r="F28" s="49">
        <v>3634.3074000000001</v>
      </c>
      <c r="G28" s="28">
        <f t="shared" si="2"/>
        <v>8.1600000000435102E-2</v>
      </c>
      <c r="H28" s="30">
        <f t="shared" si="3"/>
        <v>979.20000000522123</v>
      </c>
      <c r="I28" s="33">
        <f t="shared" si="4"/>
        <v>0.52781371281058553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5961.5340999999999</v>
      </c>
      <c r="C29" s="31">
        <f t="shared" si="0"/>
        <v>0.16069999999945139</v>
      </c>
      <c r="D29" s="30">
        <f t="shared" si="1"/>
        <v>1928.3999999934167</v>
      </c>
      <c r="E29" s="29"/>
      <c r="F29" s="49">
        <v>3634.3885</v>
      </c>
      <c r="G29" s="28">
        <f t="shared" si="2"/>
        <v>8.1099999999878492E-2</v>
      </c>
      <c r="H29" s="30">
        <f t="shared" si="3"/>
        <v>973.1999999985419</v>
      </c>
      <c r="I29" s="33">
        <f t="shared" si="4"/>
        <v>0.50466708151932393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5961.7057000000004</v>
      </c>
      <c r="C30" s="31">
        <f t="shared" si="0"/>
        <v>0.17160000000058062</v>
      </c>
      <c r="D30" s="30">
        <f t="shared" si="1"/>
        <v>2059.2000000069675</v>
      </c>
      <c r="E30" s="29"/>
      <c r="F30" s="49">
        <v>3634.4739999999997</v>
      </c>
      <c r="G30" s="28">
        <f t="shared" si="2"/>
        <v>8.5499999999683496E-2</v>
      </c>
      <c r="H30" s="30">
        <f t="shared" si="3"/>
        <v>1025.999999996202</v>
      </c>
      <c r="I30" s="33">
        <f t="shared" si="4"/>
        <v>0.49825174824821794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5961.8739999999998</v>
      </c>
      <c r="C31" s="31">
        <f t="shared" si="0"/>
        <v>0.16829999999936263</v>
      </c>
      <c r="D31" s="30">
        <f t="shared" si="1"/>
        <v>2019.5999999923515</v>
      </c>
      <c r="E31" s="29"/>
      <c r="F31" s="49">
        <v>3634.5580999999997</v>
      </c>
      <c r="G31" s="28">
        <f t="shared" si="2"/>
        <v>8.4100000000034925E-2</v>
      </c>
      <c r="H31" s="30">
        <f t="shared" si="3"/>
        <v>1009.2000000004191</v>
      </c>
      <c r="I31" s="33">
        <f t="shared" si="4"/>
        <v>0.49970291146971729</v>
      </c>
      <c r="J31" s="29"/>
      <c r="K31" s="50">
        <v>6.5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5962.0455000000002</v>
      </c>
      <c r="C32" s="31">
        <f t="shared" si="0"/>
        <v>0.17150000000037835</v>
      </c>
      <c r="D32" s="30">
        <f t="shared" si="1"/>
        <v>2058.0000000045402</v>
      </c>
      <c r="E32" s="29"/>
      <c r="F32" s="49">
        <v>3634.6444000000001</v>
      </c>
      <c r="G32" s="28">
        <f t="shared" si="2"/>
        <v>8.6300000000392174E-2</v>
      </c>
      <c r="H32" s="30">
        <f t="shared" si="3"/>
        <v>1035.6000000047061</v>
      </c>
      <c r="I32" s="33">
        <f t="shared" si="4"/>
        <v>0.50320699708572469</v>
      </c>
      <c r="J32" s="29"/>
      <c r="K32" s="50">
        <v>6.5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5962.2362000000003</v>
      </c>
      <c r="C33" s="31">
        <f t="shared" si="0"/>
        <v>0.19070000000010623</v>
      </c>
      <c r="D33" s="30">
        <f t="shared" si="1"/>
        <v>2288.4000000012747</v>
      </c>
      <c r="E33" s="29"/>
      <c r="F33" s="49">
        <v>3634.7404000000001</v>
      </c>
      <c r="G33" s="28">
        <f t="shared" si="2"/>
        <v>9.6000000000003638E-2</v>
      </c>
      <c r="H33" s="30">
        <f t="shared" si="3"/>
        <v>1152.0000000000437</v>
      </c>
      <c r="I33" s="33">
        <f t="shared" si="4"/>
        <v>0.50340849501809204</v>
      </c>
      <c r="J33" s="29"/>
      <c r="K33" s="50">
        <v>6.5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5962.4297999999999</v>
      </c>
      <c r="C34" s="31">
        <f t="shared" si="0"/>
        <v>0.19359999999960564</v>
      </c>
      <c r="D34" s="30">
        <f t="shared" si="1"/>
        <v>2323.1999999952677</v>
      </c>
      <c r="E34" s="29"/>
      <c r="F34" s="49">
        <v>3634.8402000000001</v>
      </c>
      <c r="G34" s="28">
        <f t="shared" si="2"/>
        <v>9.9799999999959255E-2</v>
      </c>
      <c r="H34" s="30">
        <f t="shared" si="3"/>
        <v>1197.5999999995111</v>
      </c>
      <c r="I34" s="33">
        <f t="shared" si="4"/>
        <v>0.51549586776943468</v>
      </c>
      <c r="J34" s="29"/>
      <c r="K34" s="50">
        <v>6.5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5962.6241</v>
      </c>
      <c r="C35" s="31">
        <f t="shared" si="0"/>
        <v>0.19430000000011205</v>
      </c>
      <c r="D35" s="30">
        <f t="shared" si="1"/>
        <v>2331.6000000013446</v>
      </c>
      <c r="E35" s="29"/>
      <c r="F35" s="49">
        <v>3634.9418000000001</v>
      </c>
      <c r="G35" s="28">
        <f t="shared" si="2"/>
        <v>0.10159999999996217</v>
      </c>
      <c r="H35" s="30">
        <f t="shared" si="3"/>
        <v>1219.199999999546</v>
      </c>
      <c r="I35" s="33">
        <f t="shared" si="4"/>
        <v>0.52290272774011104</v>
      </c>
      <c r="J35" s="29"/>
      <c r="K35" s="50">
        <v>6.5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5962.8141999999998</v>
      </c>
      <c r="C36" s="31">
        <f t="shared" si="0"/>
        <v>0.19009999999980209</v>
      </c>
      <c r="D36" s="30">
        <f t="shared" si="1"/>
        <v>2281.1999999976251</v>
      </c>
      <c r="E36" s="29"/>
      <c r="F36" s="49">
        <v>3635.0389</v>
      </c>
      <c r="G36" s="28">
        <f t="shared" si="2"/>
        <v>9.7099999999954889E-2</v>
      </c>
      <c r="H36" s="30">
        <f t="shared" si="3"/>
        <v>1165.1999999994587</v>
      </c>
      <c r="I36" s="33">
        <f t="shared" si="4"/>
        <v>0.51078379800134655</v>
      </c>
      <c r="J36" s="29"/>
      <c r="K36" s="50">
        <v>6.5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5963.0052999999998</v>
      </c>
      <c r="C37" s="31">
        <f t="shared" si="0"/>
        <v>0.19110000000000582</v>
      </c>
      <c r="D37" s="30">
        <f t="shared" si="1"/>
        <v>2293.2000000000698</v>
      </c>
      <c r="E37" s="29"/>
      <c r="F37" s="49">
        <v>3635.1379999999999</v>
      </c>
      <c r="G37" s="28">
        <f t="shared" si="2"/>
        <v>9.9099999999907595E-2</v>
      </c>
      <c r="H37" s="30">
        <f t="shared" si="3"/>
        <v>1189.1999999988911</v>
      </c>
      <c r="I37" s="33">
        <f t="shared" si="4"/>
        <v>0.51857666143330494</v>
      </c>
      <c r="J37" s="29"/>
      <c r="K37" s="50">
        <v>6.5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5963.2030000000004</v>
      </c>
      <c r="C38" s="31">
        <f t="shared" si="0"/>
        <v>0.19770000000062282</v>
      </c>
      <c r="D38" s="30">
        <f t="shared" si="1"/>
        <v>2372.4000000074739</v>
      </c>
      <c r="E38" s="29"/>
      <c r="F38" s="49">
        <v>3635.2449999999999</v>
      </c>
      <c r="G38" s="28">
        <f t="shared" si="2"/>
        <v>0.1069999999999709</v>
      </c>
      <c r="H38" s="30">
        <f t="shared" si="3"/>
        <v>1283.9999999996508</v>
      </c>
      <c r="I38" s="33">
        <f t="shared" si="4"/>
        <v>0.54122407688231566</v>
      </c>
      <c r="J38" s="29"/>
      <c r="K38" s="50">
        <v>6.5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5963.4124000000002</v>
      </c>
      <c r="C39" s="31">
        <f t="shared" si="0"/>
        <v>0.20939999999973224</v>
      </c>
      <c r="D39" s="30">
        <f t="shared" si="1"/>
        <v>2512.7999999967869</v>
      </c>
      <c r="E39" s="29"/>
      <c r="F39" s="49">
        <v>3635.36</v>
      </c>
      <c r="G39" s="28">
        <f t="shared" si="2"/>
        <v>0.11500000000023647</v>
      </c>
      <c r="H39" s="30">
        <f t="shared" si="3"/>
        <v>1380.0000000028376</v>
      </c>
      <c r="I39" s="33">
        <f t="shared" si="4"/>
        <v>0.54918815663984488</v>
      </c>
      <c r="J39" s="29"/>
      <c r="K39" s="50">
        <v>6.5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5963.6257999999998</v>
      </c>
      <c r="C40" s="31">
        <f t="shared" si="0"/>
        <v>0.21339999999963766</v>
      </c>
      <c r="D40" s="30">
        <f t="shared" si="1"/>
        <v>2560.7999999956519</v>
      </c>
      <c r="E40" s="29"/>
      <c r="F40" s="49">
        <v>3635.4753999999998</v>
      </c>
      <c r="G40" s="28">
        <f t="shared" si="2"/>
        <v>0.11539999999968131</v>
      </c>
      <c r="H40" s="30">
        <f t="shared" si="3"/>
        <v>1384.7999999961758</v>
      </c>
      <c r="I40" s="33">
        <f t="shared" si="4"/>
        <v>0.54076850984009961</v>
      </c>
      <c r="J40" s="29"/>
      <c r="K40" s="50">
        <v>6.5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5963.8287</v>
      </c>
      <c r="C41" s="31">
        <f t="shared" si="0"/>
        <v>0.20290000000022701</v>
      </c>
      <c r="D41" s="30">
        <f t="shared" si="1"/>
        <v>2434.8000000027241</v>
      </c>
      <c r="E41" s="29"/>
      <c r="F41" s="49">
        <v>3635.5828999999999</v>
      </c>
      <c r="G41" s="28">
        <f t="shared" si="2"/>
        <v>0.10750000000007276</v>
      </c>
      <c r="H41" s="30">
        <f t="shared" si="3"/>
        <v>1290.0000000008731</v>
      </c>
      <c r="I41" s="33">
        <f t="shared" si="4"/>
        <v>0.52981764415945043</v>
      </c>
      <c r="J41" s="29"/>
      <c r="K41" s="50">
        <v>6.5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5964.0306</v>
      </c>
      <c r="C42" s="31">
        <f t="shared" si="0"/>
        <v>0.20190000000002328</v>
      </c>
      <c r="D42" s="30">
        <f t="shared" si="1"/>
        <v>2422.8000000002794</v>
      </c>
      <c r="E42" s="29"/>
      <c r="F42" s="49">
        <v>3635.6923000000002</v>
      </c>
      <c r="G42" s="28">
        <f t="shared" si="2"/>
        <v>0.10940000000027794</v>
      </c>
      <c r="H42" s="30">
        <f t="shared" si="3"/>
        <v>1312.8000000033353</v>
      </c>
      <c r="I42" s="33">
        <f t="shared" si="4"/>
        <v>0.54185240218061081</v>
      </c>
      <c r="J42" s="29"/>
      <c r="K42" s="50">
        <v>6.5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50157.599999998638</v>
      </c>
      <c r="E43" s="29"/>
      <c r="F43" s="36"/>
      <c r="G43" s="29"/>
      <c r="H43" s="30">
        <f>SUM(H18:H42)</f>
        <v>27238.800000002811</v>
      </c>
      <c r="I43" s="33">
        <f>IF(AND(H43=0,D43=0),0,H43/D43)</f>
        <v>0.54306426144798692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A50:C50"/>
    <mergeCell ref="D50:F50"/>
    <mergeCell ref="D48:F48"/>
    <mergeCell ref="F15:G15"/>
    <mergeCell ref="A46:F46"/>
    <mergeCell ref="A44:C44"/>
    <mergeCell ref="A9:L9"/>
    <mergeCell ref="I3:L4"/>
    <mergeCell ref="A11:D11"/>
    <mergeCell ref="E11:H11"/>
    <mergeCell ref="A10:D10"/>
    <mergeCell ref="H50:J50"/>
    <mergeCell ref="K50:L50"/>
    <mergeCell ref="D49:F49"/>
    <mergeCell ref="A12:L12"/>
    <mergeCell ref="A47:C47"/>
    <mergeCell ref="A3:F3"/>
    <mergeCell ref="H10:L10"/>
    <mergeCell ref="D13:E13"/>
    <mergeCell ref="E10:G10"/>
    <mergeCell ref="A43:C43"/>
    <mergeCell ref="I13:I17"/>
    <mergeCell ref="J13:K13"/>
    <mergeCell ref="J14:K14"/>
    <mergeCell ref="H49:J49"/>
    <mergeCell ref="K49:L49"/>
    <mergeCell ref="A7:L7"/>
    <mergeCell ref="F13:G13"/>
    <mergeCell ref="I11:L11"/>
    <mergeCell ref="B14:C14"/>
    <mergeCell ref="D14:E14"/>
    <mergeCell ref="A8:L8"/>
    <mergeCell ref="A5:F5"/>
    <mergeCell ref="A48:C48"/>
    <mergeCell ref="A49:C49"/>
    <mergeCell ref="J15:K15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N16:O16"/>
    <mergeCell ref="N12:O12"/>
    <mergeCell ref="N13:O13"/>
    <mergeCell ref="M18:M19"/>
    <mergeCell ref="N20:P21"/>
    <mergeCell ref="P13:Q13"/>
    <mergeCell ref="N10:O10"/>
    <mergeCell ref="N11:O11"/>
    <mergeCell ref="P10:Q10"/>
    <mergeCell ref="P11:Q11"/>
    <mergeCell ref="V3:W3"/>
    <mergeCell ref="V4:W4"/>
    <mergeCell ref="V5:W5"/>
    <mergeCell ref="V6:W6"/>
    <mergeCell ref="V7:W7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7:Q7"/>
    <mergeCell ref="X7:Z7"/>
    <mergeCell ref="T6:U6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P8:Q8"/>
    <mergeCell ref="P9:Q9"/>
    <mergeCell ref="P14:Q14"/>
    <mergeCell ref="T11:U11"/>
    <mergeCell ref="T12:U12"/>
    <mergeCell ref="T13:U13"/>
    <mergeCell ref="R14:S14"/>
    <mergeCell ref="N28:P28"/>
    <mergeCell ref="Q28:S28"/>
    <mergeCell ref="P16:Q16"/>
    <mergeCell ref="M17:Z17"/>
    <mergeCell ref="W18:Z21"/>
    <mergeCell ref="V13:W13"/>
    <mergeCell ref="R11:S11"/>
    <mergeCell ref="R12:S12"/>
    <mergeCell ref="R13:S13"/>
    <mergeCell ref="P12:Q12"/>
    <mergeCell ref="N14:O14"/>
    <mergeCell ref="N15:O15"/>
    <mergeCell ref="M20:M21"/>
    <mergeCell ref="X15:Z15"/>
    <mergeCell ref="R7:S7"/>
    <mergeCell ref="R8:S8"/>
    <mergeCell ref="R9:S9"/>
    <mergeCell ref="R10:S10"/>
    <mergeCell ref="T8:U8"/>
    <mergeCell ref="V8:W8"/>
    <mergeCell ref="V12:W12"/>
    <mergeCell ref="T14:U14"/>
    <mergeCell ref="T9:U9"/>
    <mergeCell ref="T10:U10"/>
    <mergeCell ref="V9:W9"/>
    <mergeCell ref="V10:W10"/>
    <mergeCell ref="X8:Z8"/>
    <mergeCell ref="W28:Z28"/>
    <mergeCell ref="T24:V24"/>
    <mergeCell ref="T28:V28"/>
    <mergeCell ref="Q26:S26"/>
    <mergeCell ref="T26:V26"/>
    <mergeCell ref="T22:V22"/>
    <mergeCell ref="Q19:S19"/>
    <mergeCell ref="N18:P19"/>
    <mergeCell ref="W22:Z22"/>
    <mergeCell ref="T20:V21"/>
    <mergeCell ref="Q21:S21"/>
    <mergeCell ref="N22:P22"/>
    <mergeCell ref="T18:V19"/>
    <mergeCell ref="Q18:S18"/>
    <mergeCell ref="Q27:S27"/>
    <mergeCell ref="T25:V25"/>
    <mergeCell ref="Q22:S22"/>
    <mergeCell ref="T33:U33"/>
    <mergeCell ref="R31:S31"/>
    <mergeCell ref="R32:S32"/>
    <mergeCell ref="N31:O32"/>
    <mergeCell ref="N33:O34"/>
    <mergeCell ref="P31:Q31"/>
    <mergeCell ref="P32:Q32"/>
    <mergeCell ref="P33:Q33"/>
    <mergeCell ref="T23:V23"/>
    <mergeCell ref="Q23:S23"/>
    <mergeCell ref="X9:Z9"/>
    <mergeCell ref="X10:Z10"/>
    <mergeCell ref="X11:Z11"/>
    <mergeCell ref="X12:Z12"/>
    <mergeCell ref="X13:Z13"/>
    <mergeCell ref="X14:Z14"/>
    <mergeCell ref="X16:Z16"/>
    <mergeCell ref="W24:Z24"/>
    <mergeCell ref="N25:P25"/>
    <mergeCell ref="Q25:S25"/>
    <mergeCell ref="W25:Z25"/>
    <mergeCell ref="N24:P24"/>
    <mergeCell ref="Q24:S24"/>
    <mergeCell ref="W23:Z23"/>
    <mergeCell ref="Q20:S20"/>
    <mergeCell ref="V11:W11"/>
    <mergeCell ref="R16:S16"/>
    <mergeCell ref="V15:W15"/>
    <mergeCell ref="V16:W16"/>
    <mergeCell ref="V14:W14"/>
    <mergeCell ref="T16:U16"/>
    <mergeCell ref="T15:U15"/>
    <mergeCell ref="R15:S15"/>
    <mergeCell ref="P15:Q15"/>
    <mergeCell ref="N23:P23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R34:S34"/>
    <mergeCell ref="T34:U34"/>
    <mergeCell ref="V34:X34"/>
    <mergeCell ref="N35:O35"/>
    <mergeCell ref="P35:Q35"/>
    <mergeCell ref="R35:S35"/>
    <mergeCell ref="T35:U35"/>
    <mergeCell ref="V35:X35"/>
    <mergeCell ref="P34:Q34"/>
    <mergeCell ref="T27:V27"/>
    <mergeCell ref="W27:Z27"/>
    <mergeCell ref="N26:P26"/>
    <mergeCell ref="W26:Z26"/>
    <mergeCell ref="N27:P27"/>
    <mergeCell ref="Y37:Z3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47:W4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53"/>
  <sheetViews>
    <sheetView view="pageBreakPreview" topLeftCell="A10" zoomScale="75" zoomScaleNormal="75" zoomScaleSheetLayoutView="50" workbookViewId="0">
      <selection activeCell="E10" sqref="E10:G10"/>
    </sheetView>
  </sheetViews>
  <sheetFormatPr defaultRowHeight="18.75"/>
  <cols>
    <col min="1" max="1" width="11.140625" style="2" customWidth="1"/>
    <col min="2" max="2" width="15.140625" style="2" customWidth="1"/>
    <col min="3" max="3" width="14.8554687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209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210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242</v>
      </c>
      <c r="E14" s="89"/>
      <c r="F14" s="86" t="s">
        <v>57</v>
      </c>
      <c r="G14" s="87"/>
      <c r="H14" s="19" t="s">
        <v>243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12000</v>
      </c>
      <c r="E15" s="111"/>
      <c r="F15" s="97" t="s">
        <v>58</v>
      </c>
      <c r="G15" s="98"/>
      <c r="H15" s="20">
        <v>12000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46.366700000000002</v>
      </c>
      <c r="C18" s="31"/>
      <c r="D18" s="30"/>
      <c r="E18" s="29"/>
      <c r="F18" s="49">
        <v>29.3964</v>
      </c>
      <c r="G18" s="28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46.366700000000002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30">
        <f t="shared" ref="D19:D42" si="1">IF(C19="","",C19*$D$15)</f>
        <v>0</v>
      </c>
      <c r="E19" s="29"/>
      <c r="F19" s="49">
        <v>29.3964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30">
        <f t="shared" ref="H19:H42" si="3">IF(G19="","",G19*$H$15)</f>
        <v>0</v>
      </c>
      <c r="I19" s="33">
        <f t="shared" ref="I19:I42" si="4">IF(H19="","",IF(D19="","",IF(AND(H19=0,D19=0),0,H19/D19)))</f>
        <v>0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46.366700000000002</v>
      </c>
      <c r="C20" s="31">
        <f t="shared" si="0"/>
        <v>0</v>
      </c>
      <c r="D20" s="30">
        <f t="shared" si="1"/>
        <v>0</v>
      </c>
      <c r="E20" s="29"/>
      <c r="F20" s="49">
        <v>29.3964</v>
      </c>
      <c r="G20" s="28">
        <f t="shared" si="2"/>
        <v>0</v>
      </c>
      <c r="H20" s="30">
        <f t="shared" si="3"/>
        <v>0</v>
      </c>
      <c r="I20" s="33">
        <f t="shared" si="4"/>
        <v>0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46.366700000000002</v>
      </c>
      <c r="C21" s="31">
        <f t="shared" si="0"/>
        <v>0</v>
      </c>
      <c r="D21" s="30">
        <f t="shared" si="1"/>
        <v>0</v>
      </c>
      <c r="E21" s="29"/>
      <c r="F21" s="49">
        <v>29.3964</v>
      </c>
      <c r="G21" s="28">
        <f t="shared" si="2"/>
        <v>0</v>
      </c>
      <c r="H21" s="30">
        <f t="shared" si="3"/>
        <v>0</v>
      </c>
      <c r="I21" s="33">
        <f t="shared" si="4"/>
        <v>0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46.366700000000002</v>
      </c>
      <c r="C22" s="31">
        <f t="shared" si="0"/>
        <v>0</v>
      </c>
      <c r="D22" s="30">
        <f t="shared" si="1"/>
        <v>0</v>
      </c>
      <c r="E22" s="29"/>
      <c r="F22" s="49">
        <v>29.3964</v>
      </c>
      <c r="G22" s="28">
        <f t="shared" si="2"/>
        <v>0</v>
      </c>
      <c r="H22" s="30">
        <f t="shared" si="3"/>
        <v>0</v>
      </c>
      <c r="I22" s="33">
        <f t="shared" si="4"/>
        <v>0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46.366700000000002</v>
      </c>
      <c r="C23" s="31">
        <f t="shared" si="0"/>
        <v>0</v>
      </c>
      <c r="D23" s="30">
        <f t="shared" si="1"/>
        <v>0</v>
      </c>
      <c r="E23" s="29"/>
      <c r="F23" s="49">
        <v>29.3964</v>
      </c>
      <c r="G23" s="28">
        <f t="shared" si="2"/>
        <v>0</v>
      </c>
      <c r="H23" s="30">
        <f t="shared" si="3"/>
        <v>0</v>
      </c>
      <c r="I23" s="33">
        <f t="shared" si="4"/>
        <v>0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46.366700000000002</v>
      </c>
      <c r="C24" s="31">
        <f t="shared" si="0"/>
        <v>0</v>
      </c>
      <c r="D24" s="30">
        <f t="shared" si="1"/>
        <v>0</v>
      </c>
      <c r="E24" s="29"/>
      <c r="F24" s="49">
        <v>29.3964</v>
      </c>
      <c r="G24" s="28">
        <f t="shared" si="2"/>
        <v>0</v>
      </c>
      <c r="H24" s="30">
        <f t="shared" si="3"/>
        <v>0</v>
      </c>
      <c r="I24" s="33">
        <f t="shared" si="4"/>
        <v>0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46.366700000000002</v>
      </c>
      <c r="C25" s="31">
        <f t="shared" si="0"/>
        <v>0</v>
      </c>
      <c r="D25" s="30">
        <f t="shared" si="1"/>
        <v>0</v>
      </c>
      <c r="E25" s="29"/>
      <c r="F25" s="49">
        <v>29.3964</v>
      </c>
      <c r="G25" s="28">
        <f t="shared" si="2"/>
        <v>0</v>
      </c>
      <c r="H25" s="30">
        <f t="shared" si="3"/>
        <v>0</v>
      </c>
      <c r="I25" s="33">
        <f t="shared" si="4"/>
        <v>0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46.366700000000002</v>
      </c>
      <c r="C26" s="31">
        <f t="shared" si="0"/>
        <v>0</v>
      </c>
      <c r="D26" s="30">
        <f t="shared" si="1"/>
        <v>0</v>
      </c>
      <c r="E26" s="29"/>
      <c r="F26" s="49">
        <v>29.3964</v>
      </c>
      <c r="G26" s="28">
        <f t="shared" si="2"/>
        <v>0</v>
      </c>
      <c r="H26" s="30">
        <f t="shared" si="3"/>
        <v>0</v>
      </c>
      <c r="I26" s="33">
        <f t="shared" si="4"/>
        <v>0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46.366700000000002</v>
      </c>
      <c r="C27" s="31">
        <f t="shared" si="0"/>
        <v>0</v>
      </c>
      <c r="D27" s="30">
        <f t="shared" si="1"/>
        <v>0</v>
      </c>
      <c r="E27" s="29"/>
      <c r="F27" s="49">
        <v>29.3964</v>
      </c>
      <c r="G27" s="28">
        <f t="shared" si="2"/>
        <v>0</v>
      </c>
      <c r="H27" s="30">
        <f t="shared" si="3"/>
        <v>0</v>
      </c>
      <c r="I27" s="33">
        <f t="shared" si="4"/>
        <v>0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46.366700000000002</v>
      </c>
      <c r="C28" s="31">
        <f t="shared" si="0"/>
        <v>0</v>
      </c>
      <c r="D28" s="30">
        <f t="shared" si="1"/>
        <v>0</v>
      </c>
      <c r="E28" s="29"/>
      <c r="F28" s="49">
        <v>29.3964</v>
      </c>
      <c r="G28" s="28">
        <f t="shared" si="2"/>
        <v>0</v>
      </c>
      <c r="H28" s="30">
        <f t="shared" si="3"/>
        <v>0</v>
      </c>
      <c r="I28" s="33">
        <f t="shared" si="4"/>
        <v>0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46.366700000000002</v>
      </c>
      <c r="C29" s="31">
        <f t="shared" si="0"/>
        <v>0</v>
      </c>
      <c r="D29" s="30">
        <f t="shared" si="1"/>
        <v>0</v>
      </c>
      <c r="E29" s="29"/>
      <c r="F29" s="49">
        <v>29.3964</v>
      </c>
      <c r="G29" s="28">
        <f t="shared" si="2"/>
        <v>0</v>
      </c>
      <c r="H29" s="30">
        <f t="shared" si="3"/>
        <v>0</v>
      </c>
      <c r="I29" s="33">
        <f t="shared" si="4"/>
        <v>0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46.366700000000002</v>
      </c>
      <c r="C30" s="31">
        <f t="shared" si="0"/>
        <v>0</v>
      </c>
      <c r="D30" s="30">
        <f t="shared" si="1"/>
        <v>0</v>
      </c>
      <c r="E30" s="29"/>
      <c r="F30" s="49">
        <v>29.3964</v>
      </c>
      <c r="G30" s="28">
        <f t="shared" si="2"/>
        <v>0</v>
      </c>
      <c r="H30" s="30">
        <f t="shared" si="3"/>
        <v>0</v>
      </c>
      <c r="I30" s="33">
        <f t="shared" si="4"/>
        <v>0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46.366700000000002</v>
      </c>
      <c r="C31" s="31">
        <f t="shared" si="0"/>
        <v>0</v>
      </c>
      <c r="D31" s="30">
        <f t="shared" si="1"/>
        <v>0</v>
      </c>
      <c r="E31" s="29"/>
      <c r="F31" s="49">
        <v>29.3964</v>
      </c>
      <c r="G31" s="28">
        <f t="shared" si="2"/>
        <v>0</v>
      </c>
      <c r="H31" s="30">
        <f t="shared" si="3"/>
        <v>0</v>
      </c>
      <c r="I31" s="33">
        <f t="shared" si="4"/>
        <v>0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46.366800000000005</v>
      </c>
      <c r="C32" s="31">
        <f t="shared" si="0"/>
        <v>1.0000000000331966E-4</v>
      </c>
      <c r="D32" s="30">
        <f t="shared" si="1"/>
        <v>1.2000000000398359</v>
      </c>
      <c r="E32" s="29"/>
      <c r="F32" s="49">
        <v>29.3964</v>
      </c>
      <c r="G32" s="28">
        <f t="shared" si="2"/>
        <v>0</v>
      </c>
      <c r="H32" s="30">
        <f t="shared" si="3"/>
        <v>0</v>
      </c>
      <c r="I32" s="33">
        <f t="shared" si="4"/>
        <v>0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46.366800000000005</v>
      </c>
      <c r="C33" s="31">
        <f t="shared" si="0"/>
        <v>0</v>
      </c>
      <c r="D33" s="30">
        <f t="shared" si="1"/>
        <v>0</v>
      </c>
      <c r="E33" s="29"/>
      <c r="F33" s="49">
        <v>29.3964</v>
      </c>
      <c r="G33" s="28">
        <f t="shared" si="2"/>
        <v>0</v>
      </c>
      <c r="H33" s="30">
        <f t="shared" si="3"/>
        <v>0</v>
      </c>
      <c r="I33" s="33">
        <f t="shared" si="4"/>
        <v>0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46.366800000000005</v>
      </c>
      <c r="C34" s="31">
        <f t="shared" si="0"/>
        <v>0</v>
      </c>
      <c r="D34" s="30">
        <f t="shared" si="1"/>
        <v>0</v>
      </c>
      <c r="E34" s="29"/>
      <c r="F34" s="49">
        <v>29.3964</v>
      </c>
      <c r="G34" s="28">
        <f t="shared" si="2"/>
        <v>0</v>
      </c>
      <c r="H34" s="30">
        <f t="shared" si="3"/>
        <v>0</v>
      </c>
      <c r="I34" s="33">
        <f t="shared" si="4"/>
        <v>0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46.366800000000005</v>
      </c>
      <c r="C35" s="31">
        <f t="shared" si="0"/>
        <v>0</v>
      </c>
      <c r="D35" s="30">
        <f t="shared" si="1"/>
        <v>0</v>
      </c>
      <c r="E35" s="29"/>
      <c r="F35" s="49">
        <v>29.3964</v>
      </c>
      <c r="G35" s="28">
        <f t="shared" si="2"/>
        <v>0</v>
      </c>
      <c r="H35" s="30">
        <f t="shared" si="3"/>
        <v>0</v>
      </c>
      <c r="I35" s="33">
        <f t="shared" si="4"/>
        <v>0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46.366800000000005</v>
      </c>
      <c r="C36" s="31">
        <f t="shared" si="0"/>
        <v>0</v>
      </c>
      <c r="D36" s="30">
        <f t="shared" si="1"/>
        <v>0</v>
      </c>
      <c r="E36" s="29"/>
      <c r="F36" s="49">
        <v>29.3964</v>
      </c>
      <c r="G36" s="28">
        <f t="shared" si="2"/>
        <v>0</v>
      </c>
      <c r="H36" s="30">
        <f t="shared" si="3"/>
        <v>0</v>
      </c>
      <c r="I36" s="33">
        <f t="shared" si="4"/>
        <v>0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46.366800000000005</v>
      </c>
      <c r="C37" s="31">
        <f t="shared" si="0"/>
        <v>0</v>
      </c>
      <c r="D37" s="30">
        <f t="shared" si="1"/>
        <v>0</v>
      </c>
      <c r="E37" s="29"/>
      <c r="F37" s="49">
        <v>29.3964</v>
      </c>
      <c r="G37" s="28">
        <f t="shared" si="2"/>
        <v>0</v>
      </c>
      <c r="H37" s="30">
        <f t="shared" si="3"/>
        <v>0</v>
      </c>
      <c r="I37" s="33">
        <f t="shared" si="4"/>
        <v>0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46.366800000000005</v>
      </c>
      <c r="C38" s="31">
        <f t="shared" si="0"/>
        <v>0</v>
      </c>
      <c r="D38" s="30">
        <f t="shared" si="1"/>
        <v>0</v>
      </c>
      <c r="E38" s="29"/>
      <c r="F38" s="49">
        <v>29.3964</v>
      </c>
      <c r="G38" s="28">
        <f t="shared" si="2"/>
        <v>0</v>
      </c>
      <c r="H38" s="30">
        <f t="shared" si="3"/>
        <v>0</v>
      </c>
      <c r="I38" s="33">
        <f t="shared" si="4"/>
        <v>0</v>
      </c>
      <c r="J38" s="29"/>
      <c r="K38" s="50">
        <v>6.4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46.366800000000005</v>
      </c>
      <c r="C39" s="31">
        <f t="shared" si="0"/>
        <v>0</v>
      </c>
      <c r="D39" s="30">
        <f t="shared" si="1"/>
        <v>0</v>
      </c>
      <c r="E39" s="29"/>
      <c r="F39" s="49">
        <v>29.3964</v>
      </c>
      <c r="G39" s="28">
        <f t="shared" si="2"/>
        <v>0</v>
      </c>
      <c r="H39" s="30">
        <f t="shared" si="3"/>
        <v>0</v>
      </c>
      <c r="I39" s="33">
        <f t="shared" si="4"/>
        <v>0</v>
      </c>
      <c r="J39" s="29"/>
      <c r="K39" s="50">
        <v>6.4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46.366800000000005</v>
      </c>
      <c r="C40" s="31">
        <f t="shared" si="0"/>
        <v>0</v>
      </c>
      <c r="D40" s="30">
        <f t="shared" si="1"/>
        <v>0</v>
      </c>
      <c r="E40" s="29"/>
      <c r="F40" s="49">
        <v>29.3964</v>
      </c>
      <c r="G40" s="28">
        <f t="shared" si="2"/>
        <v>0</v>
      </c>
      <c r="H40" s="30">
        <f t="shared" si="3"/>
        <v>0</v>
      </c>
      <c r="I40" s="33">
        <f t="shared" si="4"/>
        <v>0</v>
      </c>
      <c r="J40" s="29"/>
      <c r="K40" s="50">
        <v>6.4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46.366800000000005</v>
      </c>
      <c r="C41" s="31">
        <f t="shared" si="0"/>
        <v>0</v>
      </c>
      <c r="D41" s="30">
        <f t="shared" si="1"/>
        <v>0</v>
      </c>
      <c r="E41" s="29"/>
      <c r="F41" s="49">
        <v>29.3964</v>
      </c>
      <c r="G41" s="28">
        <f t="shared" si="2"/>
        <v>0</v>
      </c>
      <c r="H41" s="30">
        <f t="shared" si="3"/>
        <v>0</v>
      </c>
      <c r="I41" s="33">
        <f t="shared" si="4"/>
        <v>0</v>
      </c>
      <c r="J41" s="29"/>
      <c r="K41" s="50">
        <v>6.4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46.366799999999998</v>
      </c>
      <c r="C42" s="31">
        <f t="shared" si="0"/>
        <v>-7.1054273576010019E-15</v>
      </c>
      <c r="D42" s="30">
        <f t="shared" si="1"/>
        <v>-8.5265128291212022E-11</v>
      </c>
      <c r="E42" s="29"/>
      <c r="F42" s="49">
        <v>29.3964</v>
      </c>
      <c r="G42" s="28">
        <f t="shared" si="2"/>
        <v>0</v>
      </c>
      <c r="H42" s="30">
        <f t="shared" si="3"/>
        <v>0</v>
      </c>
      <c r="I42" s="33">
        <f t="shared" si="4"/>
        <v>0</v>
      </c>
      <c r="J42" s="29"/>
      <c r="K42" s="50">
        <v>6.4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1.1999999999545707</v>
      </c>
      <c r="E43" s="29"/>
      <c r="F43" s="36"/>
      <c r="G43" s="29"/>
      <c r="H43" s="29">
        <f>SUM(H18:H42)</f>
        <v>0</v>
      </c>
      <c r="I43" s="33">
        <f>IF(AND(H43=0,D43=0),0,H43/D43)</f>
        <v>0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  <row r="53" spans="1:2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B13:C13"/>
    <mergeCell ref="F14:G14"/>
    <mergeCell ref="A9:L9"/>
    <mergeCell ref="A48:C48"/>
    <mergeCell ref="A49:C49"/>
    <mergeCell ref="A50:C50"/>
    <mergeCell ref="D50:F50"/>
    <mergeCell ref="D48:F48"/>
    <mergeCell ref="A47:C47"/>
    <mergeCell ref="D47:F47"/>
    <mergeCell ref="G1:H2"/>
    <mergeCell ref="J16:J17"/>
    <mergeCell ref="K16:K17"/>
    <mergeCell ref="A13:A17"/>
    <mergeCell ref="E16:E17"/>
    <mergeCell ref="B15:C15"/>
    <mergeCell ref="D15:E15"/>
    <mergeCell ref="G46:L46"/>
    <mergeCell ref="G3:H4"/>
    <mergeCell ref="I3:L4"/>
    <mergeCell ref="A11:D11"/>
    <mergeCell ref="E11:H11"/>
    <mergeCell ref="A10:D10"/>
    <mergeCell ref="E10:G10"/>
    <mergeCell ref="D13:E13"/>
    <mergeCell ref="A46:F46"/>
    <mergeCell ref="A44:C44"/>
    <mergeCell ref="A43:C43"/>
    <mergeCell ref="A1:F1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4" orientation="portrait" horizontalDpi="180" verticalDpi="18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Z52"/>
  <sheetViews>
    <sheetView view="pageBreakPreview" topLeftCell="A7" zoomScale="75" zoomScaleNormal="75" zoomScaleSheetLayoutView="50" workbookViewId="0">
      <selection activeCell="C30" sqref="C30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209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268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273</v>
      </c>
      <c r="E14" s="89"/>
      <c r="F14" s="86" t="s">
        <v>57</v>
      </c>
      <c r="G14" s="87"/>
      <c r="H14" s="19" t="s">
        <v>274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4800</v>
      </c>
      <c r="E15" s="111"/>
      <c r="F15" s="97" t="s">
        <v>58</v>
      </c>
      <c r="G15" s="98"/>
      <c r="H15" s="20">
        <v>4800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128.57810000000001</v>
      </c>
      <c r="C18" s="31"/>
      <c r="D18" s="30"/>
      <c r="E18" s="29"/>
      <c r="F18" s="49">
        <v>57.762300000000003</v>
      </c>
      <c r="G18" s="28"/>
      <c r="H18" s="30"/>
      <c r="I18" s="33"/>
      <c r="J18" s="29"/>
      <c r="K18" s="50">
        <v>6.5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128.58860000000001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1.0500000000007503E-2</v>
      </c>
      <c r="D19" s="30">
        <f t="shared" ref="D19:D42" si="1">IF(C19="","",C19*$D$15)</f>
        <v>50.400000000036016</v>
      </c>
      <c r="E19" s="29"/>
      <c r="F19" s="49">
        <v>57.768300000000004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6.0000000000002274E-3</v>
      </c>
      <c r="H19" s="30">
        <f t="shared" ref="H19:H42" si="3">IF(G19="","",G19*$H$15)</f>
        <v>28.800000000001091</v>
      </c>
      <c r="I19" s="33">
        <f t="shared" ref="I19:I42" si="4">IF(H19="","",IF(D19="","",IF(AND(H19=0,D19=0),0,H19/D19)))</f>
        <v>0.57142857142818471</v>
      </c>
      <c r="J19" s="29"/>
      <c r="K19" s="50">
        <v>6.5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128.59880000000001</v>
      </c>
      <c r="C20" s="31">
        <f t="shared" si="0"/>
        <v>1.0199999999997544E-2</v>
      </c>
      <c r="D20" s="30">
        <f t="shared" si="1"/>
        <v>48.959999999988213</v>
      </c>
      <c r="E20" s="29"/>
      <c r="F20" s="49">
        <v>57.774700000000003</v>
      </c>
      <c r="G20" s="28">
        <f t="shared" si="2"/>
        <v>6.3999999999992951E-3</v>
      </c>
      <c r="H20" s="30">
        <f t="shared" si="3"/>
        <v>30.719999999996617</v>
      </c>
      <c r="I20" s="33">
        <f t="shared" si="4"/>
        <v>0.62745098039223879</v>
      </c>
      <c r="J20" s="29"/>
      <c r="K20" s="50">
        <v>6.5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128.60910000000001</v>
      </c>
      <c r="C21" s="31">
        <f t="shared" si="0"/>
        <v>1.0300000000000864E-2</v>
      </c>
      <c r="D21" s="30">
        <f t="shared" si="1"/>
        <v>49.440000000004147</v>
      </c>
      <c r="E21" s="29"/>
      <c r="F21" s="49">
        <v>57.781000000000006</v>
      </c>
      <c r="G21" s="28">
        <f t="shared" si="2"/>
        <v>6.3000000000030809E-3</v>
      </c>
      <c r="H21" s="30">
        <f t="shared" si="3"/>
        <v>30.240000000014788</v>
      </c>
      <c r="I21" s="33">
        <f t="shared" si="4"/>
        <v>0.61165048543714107</v>
      </c>
      <c r="J21" s="29"/>
      <c r="K21" s="50">
        <v>6.5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128.61870000000002</v>
      </c>
      <c r="C22" s="31">
        <f t="shared" si="0"/>
        <v>9.6000000000060481E-3</v>
      </c>
      <c r="D22" s="30">
        <f t="shared" si="1"/>
        <v>46.080000000029031</v>
      </c>
      <c r="E22" s="29"/>
      <c r="F22" s="49">
        <v>57.787500000000001</v>
      </c>
      <c r="G22" s="28">
        <f t="shared" si="2"/>
        <v>6.4999999999955094E-3</v>
      </c>
      <c r="H22" s="30">
        <f t="shared" si="3"/>
        <v>31.199999999978445</v>
      </c>
      <c r="I22" s="33">
        <f t="shared" si="4"/>
        <v>0.67708333333243897</v>
      </c>
      <c r="J22" s="29"/>
      <c r="K22" s="50">
        <v>6.5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128.62730000000002</v>
      </c>
      <c r="C23" s="31">
        <f t="shared" si="0"/>
        <v>8.6000000000012733E-3</v>
      </c>
      <c r="D23" s="30">
        <f t="shared" si="1"/>
        <v>41.280000000006112</v>
      </c>
      <c r="E23" s="29"/>
      <c r="F23" s="49">
        <v>57.794000000000004</v>
      </c>
      <c r="G23" s="28">
        <f t="shared" si="2"/>
        <v>6.5000000000026148E-3</v>
      </c>
      <c r="H23" s="30">
        <f t="shared" si="3"/>
        <v>31.200000000012551</v>
      </c>
      <c r="I23" s="33">
        <f t="shared" si="4"/>
        <v>0.75581395348856428</v>
      </c>
      <c r="J23" s="29"/>
      <c r="K23" s="50">
        <v>6.5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128.63560000000001</v>
      </c>
      <c r="C24" s="31">
        <f t="shared" si="0"/>
        <v>8.2999999999913143E-3</v>
      </c>
      <c r="D24" s="30">
        <f t="shared" si="1"/>
        <v>39.839999999958309</v>
      </c>
      <c r="E24" s="29"/>
      <c r="F24" s="49">
        <v>57.800700000000006</v>
      </c>
      <c r="G24" s="28">
        <f t="shared" si="2"/>
        <v>6.7000000000021487E-3</v>
      </c>
      <c r="H24" s="30">
        <f t="shared" si="3"/>
        <v>32.160000000010314</v>
      </c>
      <c r="I24" s="33">
        <f t="shared" si="4"/>
        <v>0.80722891566375421</v>
      </c>
      <c r="J24" s="29"/>
      <c r="K24" s="50">
        <v>6.5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128.64420000000001</v>
      </c>
      <c r="C25" s="31">
        <f t="shared" si="0"/>
        <v>8.6000000000012733E-3</v>
      </c>
      <c r="D25" s="30">
        <f t="shared" si="1"/>
        <v>41.280000000006112</v>
      </c>
      <c r="E25" s="29"/>
      <c r="F25" s="49">
        <v>57.807300000000005</v>
      </c>
      <c r="G25" s="28">
        <f t="shared" si="2"/>
        <v>6.599999999998829E-3</v>
      </c>
      <c r="H25" s="30">
        <f t="shared" si="3"/>
        <v>31.679999999994379</v>
      </c>
      <c r="I25" s="33">
        <f t="shared" si="4"/>
        <v>0.76744186046486651</v>
      </c>
      <c r="J25" s="29"/>
      <c r="K25" s="50">
        <v>6.5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128.65440000000001</v>
      </c>
      <c r="C26" s="31">
        <f t="shared" si="0"/>
        <v>1.0199999999997544E-2</v>
      </c>
      <c r="D26" s="30">
        <f t="shared" si="1"/>
        <v>48.959999999988213</v>
      </c>
      <c r="E26" s="29"/>
      <c r="F26" s="49">
        <v>57.813500000000005</v>
      </c>
      <c r="G26" s="28">
        <f t="shared" si="2"/>
        <v>6.1999999999997613E-3</v>
      </c>
      <c r="H26" s="30">
        <f t="shared" si="3"/>
        <v>29.759999999998854</v>
      </c>
      <c r="I26" s="33">
        <f t="shared" si="4"/>
        <v>0.60784313725502492</v>
      </c>
      <c r="J26" s="29"/>
      <c r="K26" s="50">
        <v>6.5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128.66380000000001</v>
      </c>
      <c r="C27" s="31">
        <f t="shared" si="0"/>
        <v>9.3999999999994088E-3</v>
      </c>
      <c r="D27" s="30">
        <f t="shared" si="1"/>
        <v>45.119999999997162</v>
      </c>
      <c r="E27" s="29"/>
      <c r="F27" s="49">
        <v>57.819600000000001</v>
      </c>
      <c r="G27" s="28">
        <f t="shared" si="2"/>
        <v>6.0999999999964416E-3</v>
      </c>
      <c r="H27" s="30">
        <f t="shared" si="3"/>
        <v>29.27999999998292</v>
      </c>
      <c r="I27" s="33">
        <f t="shared" si="4"/>
        <v>0.64893617021242822</v>
      </c>
      <c r="J27" s="29"/>
      <c r="K27" s="50">
        <v>6.5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128.67240000000001</v>
      </c>
      <c r="C28" s="31">
        <f t="shared" si="0"/>
        <v>8.6000000000012733E-3</v>
      </c>
      <c r="D28" s="30">
        <f t="shared" si="1"/>
        <v>41.280000000006112</v>
      </c>
      <c r="E28" s="29"/>
      <c r="F28" s="49">
        <v>57.824400000000004</v>
      </c>
      <c r="G28" s="28">
        <f t="shared" si="2"/>
        <v>4.8000000000030241E-3</v>
      </c>
      <c r="H28" s="30">
        <f t="shared" si="3"/>
        <v>23.040000000014516</v>
      </c>
      <c r="I28" s="33">
        <f t="shared" si="4"/>
        <v>0.55813953488398993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128.68040000000002</v>
      </c>
      <c r="C29" s="31">
        <f t="shared" si="0"/>
        <v>8.0000000000097771E-3</v>
      </c>
      <c r="D29" s="30">
        <f t="shared" si="1"/>
        <v>38.40000000004693</v>
      </c>
      <c r="E29" s="29"/>
      <c r="F29" s="49">
        <v>57.828600000000002</v>
      </c>
      <c r="G29" s="28">
        <f t="shared" si="2"/>
        <v>4.199999999997317E-3</v>
      </c>
      <c r="H29" s="30">
        <f t="shared" si="3"/>
        <v>20.159999999987122</v>
      </c>
      <c r="I29" s="33">
        <f t="shared" si="4"/>
        <v>0.52499999999902303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128.6883</v>
      </c>
      <c r="C30" s="31">
        <f t="shared" si="0"/>
        <v>7.8999999999780357E-3</v>
      </c>
      <c r="D30" s="30">
        <f t="shared" si="1"/>
        <v>37.919999999894571</v>
      </c>
      <c r="E30" s="29"/>
      <c r="F30" s="49">
        <v>57.833200000000005</v>
      </c>
      <c r="G30" s="28">
        <f t="shared" si="2"/>
        <v>4.6000000000034902E-3</v>
      </c>
      <c r="H30" s="30">
        <f t="shared" si="3"/>
        <v>22.080000000016753</v>
      </c>
      <c r="I30" s="33">
        <f t="shared" si="4"/>
        <v>0.58227848101471891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128.69660000000002</v>
      </c>
      <c r="C31" s="31">
        <f t="shared" si="0"/>
        <v>8.300000000019736E-3</v>
      </c>
      <c r="D31" s="30">
        <f t="shared" si="1"/>
        <v>39.840000000094733</v>
      </c>
      <c r="E31" s="29"/>
      <c r="F31" s="49">
        <v>57.837200000000003</v>
      </c>
      <c r="G31" s="28">
        <f t="shared" si="2"/>
        <v>3.9999999999977831E-3</v>
      </c>
      <c r="H31" s="30">
        <f t="shared" si="3"/>
        <v>19.199999999989359</v>
      </c>
      <c r="I31" s="33">
        <f t="shared" si="4"/>
        <v>0.48192771084196045</v>
      </c>
      <c r="J31" s="29"/>
      <c r="K31" s="50">
        <v>6.5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128.70510000000002</v>
      </c>
      <c r="C32" s="31">
        <f t="shared" si="0"/>
        <v>8.4999999999979536E-3</v>
      </c>
      <c r="D32" s="30">
        <f t="shared" si="1"/>
        <v>40.799999999990177</v>
      </c>
      <c r="E32" s="29"/>
      <c r="F32" s="49">
        <v>57.841200000000001</v>
      </c>
      <c r="G32" s="28">
        <f t="shared" si="2"/>
        <v>3.9999999999977831E-3</v>
      </c>
      <c r="H32" s="30">
        <f t="shared" si="3"/>
        <v>19.199999999989359</v>
      </c>
      <c r="I32" s="33">
        <f t="shared" si="4"/>
        <v>0.47058823529397015</v>
      </c>
      <c r="J32" s="29"/>
      <c r="K32" s="50">
        <v>6.5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128.7131</v>
      </c>
      <c r="C33" s="31">
        <f t="shared" si="0"/>
        <v>7.9999999999813554E-3</v>
      </c>
      <c r="D33" s="30">
        <f t="shared" si="1"/>
        <v>38.399999999910506</v>
      </c>
      <c r="E33" s="29"/>
      <c r="F33" s="49">
        <v>57.845500000000001</v>
      </c>
      <c r="G33" s="28">
        <f t="shared" si="2"/>
        <v>4.3000000000006366E-3</v>
      </c>
      <c r="H33" s="30">
        <f t="shared" si="3"/>
        <v>20.640000000003056</v>
      </c>
      <c r="I33" s="33">
        <f t="shared" si="4"/>
        <v>0.53750000000133225</v>
      </c>
      <c r="J33" s="29"/>
      <c r="K33" s="50">
        <v>6.5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128.72150000000002</v>
      </c>
      <c r="C34" s="31">
        <f t="shared" si="0"/>
        <v>8.4000000000230557E-3</v>
      </c>
      <c r="D34" s="30">
        <f t="shared" si="1"/>
        <v>40.320000000110667</v>
      </c>
      <c r="E34" s="29"/>
      <c r="F34" s="49">
        <v>57.85</v>
      </c>
      <c r="G34" s="28">
        <f t="shared" si="2"/>
        <v>4.5000000000001705E-3</v>
      </c>
      <c r="H34" s="30">
        <f t="shared" si="3"/>
        <v>21.600000000000819</v>
      </c>
      <c r="I34" s="33">
        <f t="shared" si="4"/>
        <v>0.53571428571283564</v>
      </c>
      <c r="J34" s="29"/>
      <c r="K34" s="50">
        <v>6.5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128.7303</v>
      </c>
      <c r="C35" s="31">
        <f t="shared" si="0"/>
        <v>8.7999999999794909E-3</v>
      </c>
      <c r="D35" s="30">
        <f t="shared" si="1"/>
        <v>42.239999999901556</v>
      </c>
      <c r="E35" s="29"/>
      <c r="F35" s="49">
        <v>57.854200000000006</v>
      </c>
      <c r="G35" s="28">
        <f t="shared" si="2"/>
        <v>4.2000000000044224E-3</v>
      </c>
      <c r="H35" s="30">
        <f t="shared" si="3"/>
        <v>20.160000000021228</v>
      </c>
      <c r="I35" s="33">
        <f t="shared" si="4"/>
        <v>0.47727272727434217</v>
      </c>
      <c r="J35" s="29"/>
      <c r="K35" s="50">
        <v>6.5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128.73930000000001</v>
      </c>
      <c r="C36" s="31">
        <f t="shared" si="0"/>
        <v>9.0000000000145519E-3</v>
      </c>
      <c r="D36" s="30">
        <f t="shared" si="1"/>
        <v>43.200000000069849</v>
      </c>
      <c r="E36" s="29"/>
      <c r="F36" s="49">
        <v>57.8583</v>
      </c>
      <c r="G36" s="28">
        <f t="shared" si="2"/>
        <v>4.0999999999939973E-3</v>
      </c>
      <c r="H36" s="30">
        <f t="shared" si="3"/>
        <v>19.679999999971187</v>
      </c>
      <c r="I36" s="33">
        <f>IF(H36="","",IF(D36="","",IF(AND(H36=0,D36=0),0,H36/D36)))</f>
        <v>0.455555555554152</v>
      </c>
      <c r="J36" s="29"/>
      <c r="K36" s="50">
        <v>6.5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128.7492</v>
      </c>
      <c r="C37" s="31">
        <f t="shared" si="0"/>
        <v>9.8999999999875854E-3</v>
      </c>
      <c r="D37" s="30">
        <f t="shared" si="1"/>
        <v>47.51999999994041</v>
      </c>
      <c r="E37" s="29"/>
      <c r="F37" s="49">
        <v>57.862900000000003</v>
      </c>
      <c r="G37" s="28">
        <f t="shared" si="2"/>
        <v>4.6000000000034902E-3</v>
      </c>
      <c r="H37" s="30">
        <f t="shared" si="3"/>
        <v>22.080000000016753</v>
      </c>
      <c r="I37" s="33">
        <f t="shared" si="4"/>
        <v>0.46464646464739984</v>
      </c>
      <c r="J37" s="29"/>
      <c r="K37" s="50">
        <v>6.5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128.75910000000002</v>
      </c>
      <c r="C38" s="31">
        <f t="shared" si="0"/>
        <v>9.9000000000160071E-3</v>
      </c>
      <c r="D38" s="30">
        <f t="shared" si="1"/>
        <v>47.520000000076834</v>
      </c>
      <c r="E38" s="29"/>
      <c r="F38" s="49">
        <v>57.868000000000002</v>
      </c>
      <c r="G38" s="28">
        <f t="shared" si="2"/>
        <v>5.0999999999987722E-3</v>
      </c>
      <c r="H38" s="30">
        <f t="shared" si="3"/>
        <v>24.479999999994106</v>
      </c>
      <c r="I38" s="33">
        <f t="shared" si="4"/>
        <v>0.51515151515055824</v>
      </c>
      <c r="J38" s="29"/>
      <c r="K38" s="50">
        <v>6.5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128.76900000000001</v>
      </c>
      <c r="C39" s="31">
        <f t="shared" si="0"/>
        <v>9.8999999999875854E-3</v>
      </c>
      <c r="D39" s="30">
        <f t="shared" si="1"/>
        <v>47.51999999994041</v>
      </c>
      <c r="E39" s="29"/>
      <c r="F39" s="49">
        <v>57.873000000000005</v>
      </c>
      <c r="G39" s="28">
        <f t="shared" si="2"/>
        <v>5.000000000002558E-3</v>
      </c>
      <c r="H39" s="30">
        <f t="shared" si="3"/>
        <v>24.000000000012278</v>
      </c>
      <c r="I39" s="33">
        <f t="shared" si="4"/>
        <v>0.50505050505139681</v>
      </c>
      <c r="J39" s="29"/>
      <c r="K39" s="50">
        <v>6.5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128.77860000000001</v>
      </c>
      <c r="C40" s="31">
        <f t="shared" si="0"/>
        <v>9.6000000000060481E-3</v>
      </c>
      <c r="D40" s="30">
        <f t="shared" si="1"/>
        <v>46.080000000029031</v>
      </c>
      <c r="E40" s="29"/>
      <c r="F40" s="49">
        <v>57.877700000000004</v>
      </c>
      <c r="G40" s="28">
        <f t="shared" si="2"/>
        <v>4.6999999999997044E-3</v>
      </c>
      <c r="H40" s="30">
        <f t="shared" si="3"/>
        <v>22.559999999998581</v>
      </c>
      <c r="I40" s="33">
        <f t="shared" si="4"/>
        <v>0.48958333333299409</v>
      </c>
      <c r="J40" s="29"/>
      <c r="K40" s="50">
        <v>6.5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128.78800000000001</v>
      </c>
      <c r="C41" s="31">
        <f t="shared" si="0"/>
        <v>9.3999999999994088E-3</v>
      </c>
      <c r="D41" s="30">
        <f t="shared" si="1"/>
        <v>45.119999999997162</v>
      </c>
      <c r="E41" s="29"/>
      <c r="F41" s="49">
        <v>57.882300000000001</v>
      </c>
      <c r="G41" s="28">
        <f t="shared" si="2"/>
        <v>4.5999999999963848E-3</v>
      </c>
      <c r="H41" s="30">
        <f t="shared" si="3"/>
        <v>22.079999999982647</v>
      </c>
      <c r="I41" s="33">
        <f t="shared" si="4"/>
        <v>0.48936170212730573</v>
      </c>
      <c r="J41" s="29"/>
      <c r="K41" s="50">
        <v>6.5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128.79759999999999</v>
      </c>
      <c r="C42" s="31">
        <f t="shared" si="0"/>
        <v>9.5999999999776264E-3</v>
      </c>
      <c r="D42" s="30">
        <f t="shared" si="1"/>
        <v>46.079999999892607</v>
      </c>
      <c r="E42" s="29"/>
      <c r="F42" s="49">
        <v>57.887</v>
      </c>
      <c r="G42" s="28">
        <f t="shared" si="2"/>
        <v>4.6999999999997044E-3</v>
      </c>
      <c r="H42" s="30">
        <f t="shared" si="3"/>
        <v>22.559999999998581</v>
      </c>
      <c r="I42" s="33">
        <f t="shared" si="4"/>
        <v>0.48958333333444354</v>
      </c>
      <c r="J42" s="29"/>
      <c r="K42" s="50">
        <v>6.5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93" t="s">
        <v>70</v>
      </c>
      <c r="B43" s="93"/>
      <c r="C43" s="93"/>
      <c r="D43" s="29">
        <f>SUM(D18:D42)</f>
        <v>1053.5999999999149</v>
      </c>
      <c r="E43" s="29"/>
      <c r="F43" s="36"/>
      <c r="G43" s="43"/>
      <c r="H43" s="30">
        <f>SUM(H18:H42)</f>
        <v>598.5599999999863</v>
      </c>
      <c r="I43" s="33">
        <f>IF(AND(H43=0,D43=0),0,H43/D43)</f>
        <v>0.56810933940777775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44"/>
      <c r="H48" s="44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4:F4"/>
    <mergeCell ref="A5:F5"/>
    <mergeCell ref="A6:F6"/>
    <mergeCell ref="A9:L9"/>
    <mergeCell ref="G46:L46"/>
    <mergeCell ref="G3:H4"/>
    <mergeCell ref="I3:L4"/>
    <mergeCell ref="A11:D11"/>
    <mergeCell ref="E11:H11"/>
    <mergeCell ref="A10:D10"/>
    <mergeCell ref="E10:G10"/>
    <mergeCell ref="A43:C43"/>
    <mergeCell ref="J13:K13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N10:O10"/>
    <mergeCell ref="N11:O11"/>
    <mergeCell ref="P7:Q7"/>
    <mergeCell ref="P8:Q8"/>
    <mergeCell ref="P9:Q9"/>
    <mergeCell ref="P10:Q10"/>
    <mergeCell ref="N16:O16"/>
    <mergeCell ref="N12:O12"/>
    <mergeCell ref="M18:M19"/>
    <mergeCell ref="P11:Q11"/>
    <mergeCell ref="P12:Q12"/>
    <mergeCell ref="N14:O14"/>
    <mergeCell ref="N15:O15"/>
    <mergeCell ref="N7:O7"/>
    <mergeCell ref="M17:Z17"/>
    <mergeCell ref="W18:Z21"/>
    <mergeCell ref="V11:W11"/>
    <mergeCell ref="V12:W12"/>
    <mergeCell ref="M20:M21"/>
    <mergeCell ref="X7:Z7"/>
    <mergeCell ref="X8:Z8"/>
    <mergeCell ref="V3:W3"/>
    <mergeCell ref="V4:W4"/>
    <mergeCell ref="V5:W5"/>
    <mergeCell ref="V6:W6"/>
    <mergeCell ref="V7:W7"/>
    <mergeCell ref="T6:U6"/>
    <mergeCell ref="P5:Q6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R7:S7"/>
    <mergeCell ref="R8:S8"/>
    <mergeCell ref="R9:S9"/>
    <mergeCell ref="R10:S10"/>
    <mergeCell ref="T8:U8"/>
    <mergeCell ref="N3:O6"/>
    <mergeCell ref="T3:U3"/>
    <mergeCell ref="T10:U10"/>
    <mergeCell ref="T9:U9"/>
    <mergeCell ref="N8:O8"/>
    <mergeCell ref="T5:U5"/>
    <mergeCell ref="T7:U7"/>
    <mergeCell ref="P3:Q4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R11:S11"/>
    <mergeCell ref="R12:S12"/>
    <mergeCell ref="R13:S13"/>
    <mergeCell ref="R16:S16"/>
    <mergeCell ref="V15:W15"/>
    <mergeCell ref="V16:W16"/>
    <mergeCell ref="T22:V22"/>
    <mergeCell ref="Q18:S18"/>
    <mergeCell ref="V14:W14"/>
    <mergeCell ref="T16:U16"/>
    <mergeCell ref="P14:Q14"/>
    <mergeCell ref="P15:Q15"/>
    <mergeCell ref="P16:Q16"/>
    <mergeCell ref="T14:U14"/>
    <mergeCell ref="T15:U15"/>
    <mergeCell ref="R14:S14"/>
    <mergeCell ref="R15:S15"/>
    <mergeCell ref="P31:Q31"/>
    <mergeCell ref="R34:S34"/>
    <mergeCell ref="N18:P19"/>
    <mergeCell ref="W22:Z22"/>
    <mergeCell ref="T20:V21"/>
    <mergeCell ref="Q21:S21"/>
    <mergeCell ref="N22:P22"/>
    <mergeCell ref="T23:V23"/>
    <mergeCell ref="N20:P21"/>
    <mergeCell ref="W23:Z23"/>
    <mergeCell ref="Q19:S19"/>
    <mergeCell ref="Q24:S24"/>
    <mergeCell ref="N23:P23"/>
    <mergeCell ref="W24:Z24"/>
    <mergeCell ref="N25:P25"/>
    <mergeCell ref="Q23:S23"/>
    <mergeCell ref="T24:V24"/>
    <mergeCell ref="T26:V26"/>
    <mergeCell ref="N28:P28"/>
    <mergeCell ref="Q28:S28"/>
    <mergeCell ref="N27:P27"/>
    <mergeCell ref="Q27:S27"/>
    <mergeCell ref="T27:V27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T25:V25"/>
    <mergeCell ref="Q20:S20"/>
    <mergeCell ref="T28:V28"/>
    <mergeCell ref="Q26:S26"/>
    <mergeCell ref="Q25:S25"/>
    <mergeCell ref="Q22:S22"/>
    <mergeCell ref="V34:X34"/>
    <mergeCell ref="W25:Z25"/>
    <mergeCell ref="N24:P24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V13:W13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7:Z3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X41:Z42"/>
    <mergeCell ref="X43:Z44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D48:F48"/>
    <mergeCell ref="H50:J50"/>
    <mergeCell ref="K50:L50"/>
    <mergeCell ref="D49:F49"/>
    <mergeCell ref="A47:C47"/>
    <mergeCell ref="D47:F47"/>
    <mergeCell ref="A46:F46"/>
    <mergeCell ref="A44:C44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J14:K14"/>
    <mergeCell ref="J15:K15"/>
    <mergeCell ref="A12:L12"/>
    <mergeCell ref="A7:L7"/>
    <mergeCell ref="F13:G13"/>
    <mergeCell ref="I11:L11"/>
    <mergeCell ref="B14:C14"/>
    <mergeCell ref="D14:E14"/>
    <mergeCell ref="A8:L8"/>
    <mergeCell ref="F15:G15"/>
    <mergeCell ref="I13:I17"/>
    <mergeCell ref="A1:F1"/>
    <mergeCell ref="A2:F2"/>
    <mergeCell ref="A3:F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Z52"/>
  <sheetViews>
    <sheetView view="pageBreakPreview" topLeftCell="A4" zoomScale="75" zoomScaleNormal="75" zoomScaleSheetLayoutView="50" workbookViewId="0">
      <selection activeCell="E10" sqref="E10:G10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209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262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271</v>
      </c>
      <c r="E14" s="89"/>
      <c r="F14" s="86" t="s">
        <v>57</v>
      </c>
      <c r="G14" s="87"/>
      <c r="H14" s="19" t="s">
        <v>272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4800</v>
      </c>
      <c r="E15" s="111"/>
      <c r="F15" s="97" t="s">
        <v>58</v>
      </c>
      <c r="G15" s="98"/>
      <c r="H15" s="20">
        <v>4800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2210.3751999999999</v>
      </c>
      <c r="C18" s="31"/>
      <c r="D18" s="30"/>
      <c r="E18" s="29"/>
      <c r="F18" s="49">
        <v>242.0155</v>
      </c>
      <c r="G18" s="28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2210.4292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5.4000000000087311E-2</v>
      </c>
      <c r="D19" s="30">
        <f t="shared" ref="D19:D42" si="1">IF(C19="","",C19*$D$15)</f>
        <v>259.2000000004191</v>
      </c>
      <c r="E19" s="29"/>
      <c r="F19" s="49">
        <v>242.01920000000001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3.7000000000091404E-3</v>
      </c>
      <c r="H19" s="30">
        <f t="shared" ref="H19:H42" si="3">IF(G19="","",G19*$H$15)</f>
        <v>17.760000000043874</v>
      </c>
      <c r="I19" s="33">
        <f t="shared" ref="I19:I42" si="4">IF(H19="","",IF(D19="","",IF(AND(H19=0,D19=0),0,H19/D19)))</f>
        <v>6.8518518518577001E-2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2210.4818</v>
      </c>
      <c r="C20" s="31">
        <f t="shared" si="0"/>
        <v>5.2599999999983993E-2</v>
      </c>
      <c r="D20" s="30">
        <f t="shared" si="1"/>
        <v>252.47999999992317</v>
      </c>
      <c r="E20" s="29"/>
      <c r="F20" s="49">
        <v>242.023</v>
      </c>
      <c r="G20" s="28">
        <f t="shared" si="2"/>
        <v>3.7999999999840384E-3</v>
      </c>
      <c r="H20" s="30">
        <f t="shared" si="3"/>
        <v>18.239999999923384</v>
      </c>
      <c r="I20" s="33">
        <f t="shared" si="4"/>
        <v>7.22433460073231E-2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2210.5342000000001</v>
      </c>
      <c r="C21" s="31">
        <f t="shared" si="0"/>
        <v>5.2400000000034197E-2</v>
      </c>
      <c r="D21" s="30">
        <f t="shared" si="1"/>
        <v>251.52000000016415</v>
      </c>
      <c r="E21" s="29"/>
      <c r="F21" s="49">
        <v>242.02670000000001</v>
      </c>
      <c r="G21" s="28">
        <f t="shared" si="2"/>
        <v>3.7000000000091404E-3</v>
      </c>
      <c r="H21" s="30">
        <f t="shared" si="3"/>
        <v>17.760000000043874</v>
      </c>
      <c r="I21" s="33">
        <f t="shared" si="4"/>
        <v>7.0610687023029112E-2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2210.5873000000001</v>
      </c>
      <c r="C22" s="31">
        <f t="shared" si="0"/>
        <v>5.3100000000085856E-2</v>
      </c>
      <c r="D22" s="30">
        <f t="shared" si="1"/>
        <v>254.88000000041211</v>
      </c>
      <c r="E22" s="29"/>
      <c r="F22" s="49">
        <v>242.03040000000001</v>
      </c>
      <c r="G22" s="28">
        <f t="shared" si="2"/>
        <v>3.7000000000091404E-3</v>
      </c>
      <c r="H22" s="30">
        <f t="shared" si="3"/>
        <v>17.760000000043874</v>
      </c>
      <c r="I22" s="33">
        <f t="shared" si="4"/>
        <v>6.9679849340925762E-2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2210.6415999999999</v>
      </c>
      <c r="C23" s="31">
        <f t="shared" si="0"/>
        <v>5.4299999999784632E-2</v>
      </c>
      <c r="D23" s="30">
        <f t="shared" si="1"/>
        <v>260.63999999896623</v>
      </c>
      <c r="E23" s="29"/>
      <c r="F23" s="49">
        <v>242.03450000000001</v>
      </c>
      <c r="G23" s="28">
        <f t="shared" si="2"/>
        <v>4.0999999999939973E-3</v>
      </c>
      <c r="H23" s="30">
        <f t="shared" si="3"/>
        <v>19.679999999971187</v>
      </c>
      <c r="I23" s="33">
        <f t="shared" si="4"/>
        <v>7.5506445672380462E-2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2210.6950999999999</v>
      </c>
      <c r="C24" s="31">
        <f t="shared" si="0"/>
        <v>5.3499999999985448E-2</v>
      </c>
      <c r="D24" s="30">
        <f t="shared" si="1"/>
        <v>256.79999999993015</v>
      </c>
      <c r="E24" s="29"/>
      <c r="F24" s="49">
        <v>242.03870000000001</v>
      </c>
      <c r="G24" s="28">
        <f t="shared" si="2"/>
        <v>4.199999999997317E-3</v>
      </c>
      <c r="H24" s="30">
        <f t="shared" si="3"/>
        <v>20.159999999987122</v>
      </c>
      <c r="I24" s="33">
        <f t="shared" si="4"/>
        <v>7.8504672897167463E-2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2210.7487999999998</v>
      </c>
      <c r="C25" s="31">
        <f t="shared" si="0"/>
        <v>5.3699999999935244E-2</v>
      </c>
      <c r="D25" s="30">
        <f t="shared" si="1"/>
        <v>257.75999999968917</v>
      </c>
      <c r="E25" s="29"/>
      <c r="F25" s="49">
        <v>242.04259999999999</v>
      </c>
      <c r="G25" s="28">
        <f t="shared" si="2"/>
        <v>3.899999999987358E-3</v>
      </c>
      <c r="H25" s="30">
        <f t="shared" si="3"/>
        <v>18.719999999939319</v>
      </c>
      <c r="I25" s="33">
        <f t="shared" si="4"/>
        <v>7.2625698323874513E-2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2210.8017999999997</v>
      </c>
      <c r="C26" s="31">
        <f t="shared" si="0"/>
        <v>5.2999999999883585E-2</v>
      </c>
      <c r="D26" s="30">
        <f t="shared" si="1"/>
        <v>254.39999999944121</v>
      </c>
      <c r="E26" s="29"/>
      <c r="F26" s="49">
        <v>242.04650000000001</v>
      </c>
      <c r="G26" s="28">
        <f t="shared" si="2"/>
        <v>3.9000000000157797E-3</v>
      </c>
      <c r="H26" s="30">
        <f t="shared" si="3"/>
        <v>18.720000000075743</v>
      </c>
      <c r="I26" s="33">
        <f t="shared" si="4"/>
        <v>7.3584905660836725E-2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2210.8528999999999</v>
      </c>
      <c r="C27" s="31">
        <f t="shared" si="0"/>
        <v>5.110000000013315E-2</v>
      </c>
      <c r="D27" s="30">
        <f t="shared" si="1"/>
        <v>245.28000000063912</v>
      </c>
      <c r="E27" s="29"/>
      <c r="F27" s="49">
        <v>242.0504</v>
      </c>
      <c r="G27" s="28">
        <f t="shared" si="2"/>
        <v>3.899999999987358E-3</v>
      </c>
      <c r="H27" s="30">
        <f t="shared" si="3"/>
        <v>18.719999999939319</v>
      </c>
      <c r="I27" s="33">
        <f t="shared" si="4"/>
        <v>7.6320939334191706E-2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2210.9031</v>
      </c>
      <c r="C28" s="31">
        <f t="shared" si="0"/>
        <v>5.0200000000131695E-2</v>
      </c>
      <c r="D28" s="30">
        <f t="shared" si="1"/>
        <v>240.96000000063214</v>
      </c>
      <c r="E28" s="29"/>
      <c r="F28" s="49">
        <v>242.0547</v>
      </c>
      <c r="G28" s="28">
        <f t="shared" si="2"/>
        <v>4.3000000000006366E-3</v>
      </c>
      <c r="H28" s="30">
        <f t="shared" si="3"/>
        <v>20.640000000003056</v>
      </c>
      <c r="I28" s="33">
        <f t="shared" si="4"/>
        <v>8.5657370517716255E-2</v>
      </c>
      <c r="J28" s="29"/>
      <c r="K28" s="50">
        <v>6.5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2210.9524999999999</v>
      </c>
      <c r="C29" s="31">
        <f t="shared" si="0"/>
        <v>4.9399999999877764E-2</v>
      </c>
      <c r="D29" s="30">
        <f t="shared" si="1"/>
        <v>237.11999999941327</v>
      </c>
      <c r="E29" s="29"/>
      <c r="F29" s="49">
        <v>242.0591</v>
      </c>
      <c r="G29" s="28">
        <f t="shared" si="2"/>
        <v>4.4000000000039563E-3</v>
      </c>
      <c r="H29" s="30">
        <f t="shared" si="3"/>
        <v>21.12000000001899</v>
      </c>
      <c r="I29" s="33">
        <f t="shared" si="4"/>
        <v>8.906882591123165E-2</v>
      </c>
      <c r="J29" s="29"/>
      <c r="K29" s="50">
        <v>6.5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2211.0025000000001</v>
      </c>
      <c r="C30" s="31">
        <f t="shared" si="0"/>
        <v>5.0000000000181899E-2</v>
      </c>
      <c r="D30" s="30">
        <f t="shared" si="1"/>
        <v>240.00000000087311</v>
      </c>
      <c r="E30" s="29"/>
      <c r="F30" s="49">
        <v>242.0634</v>
      </c>
      <c r="G30" s="28">
        <f t="shared" si="2"/>
        <v>4.3000000000006366E-3</v>
      </c>
      <c r="H30" s="30">
        <f t="shared" si="3"/>
        <v>20.640000000003056</v>
      </c>
      <c r="I30" s="33">
        <f t="shared" si="4"/>
        <v>8.5999999999699872E-2</v>
      </c>
      <c r="J30" s="29"/>
      <c r="K30" s="50">
        <v>6.5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2211.0517999999997</v>
      </c>
      <c r="C31" s="31">
        <f t="shared" si="0"/>
        <v>4.9299999999675492E-2</v>
      </c>
      <c r="D31" s="30">
        <f t="shared" si="1"/>
        <v>236.63999999844236</v>
      </c>
      <c r="E31" s="29"/>
      <c r="F31" s="49">
        <v>242.06790000000001</v>
      </c>
      <c r="G31" s="28">
        <f t="shared" si="2"/>
        <v>4.500000000007276E-3</v>
      </c>
      <c r="H31" s="30">
        <f t="shared" si="3"/>
        <v>21.600000000034925</v>
      </c>
      <c r="I31" s="33">
        <f t="shared" si="4"/>
        <v>9.127789046727984E-2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2211.1026000000002</v>
      </c>
      <c r="C32" s="31">
        <f t="shared" si="0"/>
        <v>5.080000000043583E-2</v>
      </c>
      <c r="D32" s="30">
        <f t="shared" si="1"/>
        <v>243.84000000209198</v>
      </c>
      <c r="E32" s="29"/>
      <c r="F32" s="49">
        <v>242.07169999999999</v>
      </c>
      <c r="G32" s="28">
        <f t="shared" si="2"/>
        <v>3.7999999999840384E-3</v>
      </c>
      <c r="H32" s="30">
        <f t="shared" si="3"/>
        <v>18.239999999923384</v>
      </c>
      <c r="I32" s="33">
        <f t="shared" si="4"/>
        <v>7.4803149605343247E-2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2211.1520999999998</v>
      </c>
      <c r="C33" s="31">
        <f t="shared" si="0"/>
        <v>4.9499999999625288E-2</v>
      </c>
      <c r="D33" s="30">
        <f t="shared" si="1"/>
        <v>237.59999999820138</v>
      </c>
      <c r="E33" s="29"/>
      <c r="F33" s="49">
        <v>242.07599999999999</v>
      </c>
      <c r="G33" s="28">
        <f t="shared" si="2"/>
        <v>4.3000000000006366E-3</v>
      </c>
      <c r="H33" s="30">
        <f t="shared" si="3"/>
        <v>20.640000000003056</v>
      </c>
      <c r="I33" s="33">
        <f t="shared" si="4"/>
        <v>8.6868686869357323E-2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2211.1990000000001</v>
      </c>
      <c r="C34" s="31">
        <f t="shared" si="0"/>
        <v>4.6900000000277942E-2</v>
      </c>
      <c r="D34" s="30">
        <f t="shared" si="1"/>
        <v>225.12000000133412</v>
      </c>
      <c r="E34" s="29"/>
      <c r="F34" s="49">
        <v>242.07830000000001</v>
      </c>
      <c r="G34" s="28">
        <f t="shared" si="2"/>
        <v>2.3000000000195087E-3</v>
      </c>
      <c r="H34" s="30">
        <f t="shared" si="3"/>
        <v>11.040000000093642</v>
      </c>
      <c r="I34" s="33">
        <f t="shared" si="4"/>
        <v>4.9040511727204229E-2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2211.2465999999999</v>
      </c>
      <c r="C35" s="31">
        <f t="shared" si="0"/>
        <v>4.7599999999874854E-2</v>
      </c>
      <c r="D35" s="30">
        <f t="shared" si="1"/>
        <v>228.4799999993993</v>
      </c>
      <c r="E35" s="29"/>
      <c r="F35" s="49">
        <v>242.0804</v>
      </c>
      <c r="G35" s="28">
        <f t="shared" si="2"/>
        <v>2.0999999999844476E-3</v>
      </c>
      <c r="H35" s="30">
        <f t="shared" si="3"/>
        <v>10.079999999925349</v>
      </c>
      <c r="I35" s="33">
        <f t="shared" si="4"/>
        <v>4.4117647058612791E-2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2211.2948999999999</v>
      </c>
      <c r="C36" s="31">
        <f t="shared" si="0"/>
        <v>4.8299999999926513E-2</v>
      </c>
      <c r="D36" s="30">
        <f t="shared" si="1"/>
        <v>231.83999999964726</v>
      </c>
      <c r="E36" s="29"/>
      <c r="F36" s="49">
        <v>242.0823</v>
      </c>
      <c r="G36" s="28">
        <f t="shared" si="2"/>
        <v>1.90000000000623E-3</v>
      </c>
      <c r="H36" s="30">
        <f t="shared" si="3"/>
        <v>9.1200000000299042</v>
      </c>
      <c r="I36" s="33">
        <f t="shared" si="4"/>
        <v>3.9337474120271651E-2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2211.3449000000001</v>
      </c>
      <c r="C37" s="31">
        <f t="shared" si="0"/>
        <v>5.0000000000181899E-2</v>
      </c>
      <c r="D37" s="30">
        <f t="shared" si="1"/>
        <v>240.00000000087311</v>
      </c>
      <c r="E37" s="29"/>
      <c r="F37" s="49">
        <v>242.08529999999999</v>
      </c>
      <c r="G37" s="28">
        <f t="shared" si="2"/>
        <v>2.9999999999859028E-3</v>
      </c>
      <c r="H37" s="30">
        <f t="shared" si="3"/>
        <v>14.399999999932334</v>
      </c>
      <c r="I37" s="33">
        <f t="shared" si="4"/>
        <v>5.999999999949978E-2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2211.3984999999998</v>
      </c>
      <c r="C38" s="31">
        <f t="shared" si="0"/>
        <v>5.3599999999732972E-2</v>
      </c>
      <c r="D38" s="30">
        <f t="shared" si="1"/>
        <v>257.27999999871827</v>
      </c>
      <c r="E38" s="29"/>
      <c r="F38" s="49">
        <v>242.08959999999999</v>
      </c>
      <c r="G38" s="28">
        <f t="shared" si="2"/>
        <v>4.3000000000006366E-3</v>
      </c>
      <c r="H38" s="30">
        <f t="shared" si="3"/>
        <v>20.640000000003056</v>
      </c>
      <c r="I38" s="33">
        <f t="shared" si="4"/>
        <v>8.0223880597426467E-2</v>
      </c>
      <c r="J38" s="29"/>
      <c r="K38" s="50">
        <v>6.4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2211.4528</v>
      </c>
      <c r="C39" s="31">
        <f t="shared" si="0"/>
        <v>5.4300000000239379E-2</v>
      </c>
      <c r="D39" s="30">
        <f t="shared" si="1"/>
        <v>260.64000000114902</v>
      </c>
      <c r="E39" s="29"/>
      <c r="F39" s="49">
        <v>242.0942</v>
      </c>
      <c r="G39" s="28">
        <f t="shared" si="2"/>
        <v>4.6000000000105956E-3</v>
      </c>
      <c r="H39" s="30">
        <f t="shared" si="3"/>
        <v>22.080000000050859</v>
      </c>
      <c r="I39" s="33">
        <f t="shared" si="4"/>
        <v>8.4714548802768269E-2</v>
      </c>
      <c r="J39" s="29"/>
      <c r="K39" s="50">
        <v>6.4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2211.5102999999999</v>
      </c>
      <c r="C40" s="31">
        <f t="shared" si="0"/>
        <v>5.7499999999890861E-2</v>
      </c>
      <c r="D40" s="30">
        <f t="shared" si="1"/>
        <v>275.99999999947613</v>
      </c>
      <c r="E40" s="29"/>
      <c r="F40" s="49">
        <v>242.0986</v>
      </c>
      <c r="G40" s="28">
        <f t="shared" si="2"/>
        <v>4.4000000000039563E-3</v>
      </c>
      <c r="H40" s="30">
        <f t="shared" si="3"/>
        <v>21.12000000001899</v>
      </c>
      <c r="I40" s="33">
        <f t="shared" si="4"/>
        <v>7.652173913064883E-2</v>
      </c>
      <c r="J40" s="29"/>
      <c r="K40" s="50">
        <v>6.4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2211.5672</v>
      </c>
      <c r="C41" s="31">
        <f t="shared" si="0"/>
        <v>5.6900000000041473E-2</v>
      </c>
      <c r="D41" s="30">
        <f t="shared" si="1"/>
        <v>273.12000000019907</v>
      </c>
      <c r="E41" s="29"/>
      <c r="F41" s="49">
        <v>242.10339999999999</v>
      </c>
      <c r="G41" s="28">
        <f t="shared" si="2"/>
        <v>4.7999999999888132E-3</v>
      </c>
      <c r="H41" s="30">
        <f t="shared" si="3"/>
        <v>23.039999999946303</v>
      </c>
      <c r="I41" s="33">
        <f t="shared" si="4"/>
        <v>8.4358523725576701E-2</v>
      </c>
      <c r="J41" s="29"/>
      <c r="K41" s="50">
        <v>6.4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2211.6219000000001</v>
      </c>
      <c r="C42" s="31">
        <f t="shared" si="0"/>
        <v>5.4700000000138971E-2</v>
      </c>
      <c r="D42" s="30">
        <f t="shared" si="1"/>
        <v>262.56000000066706</v>
      </c>
      <c r="E42" s="29"/>
      <c r="F42" s="49">
        <v>242.10749999999999</v>
      </c>
      <c r="G42" s="28">
        <f t="shared" si="2"/>
        <v>4.0999999999939973E-3</v>
      </c>
      <c r="H42" s="30">
        <f t="shared" si="3"/>
        <v>19.679999999971187</v>
      </c>
      <c r="I42" s="33">
        <f t="shared" si="4"/>
        <v>7.4954296160577347E-2</v>
      </c>
      <c r="J42" s="29"/>
      <c r="K42" s="50">
        <v>6.4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5984.160000000702</v>
      </c>
      <c r="E43" s="29"/>
      <c r="F43" s="36"/>
      <c r="G43" s="29"/>
      <c r="H43" s="29">
        <f>SUM(H18:H42)</f>
        <v>441.59999999992579</v>
      </c>
      <c r="I43" s="33">
        <f>IF(AND(H43=0,D43=0),0,H43/D43)</f>
        <v>7.3794818320344707E-2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53" t="s">
        <v>75</v>
      </c>
      <c r="B52" s="53"/>
      <c r="C52" s="53"/>
      <c r="D52" s="53" t="s">
        <v>76</v>
      </c>
      <c r="E52" s="53"/>
      <c r="F52" s="53"/>
      <c r="G52" s="1"/>
      <c r="H52" s="1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B13:C13"/>
    <mergeCell ref="F14:G14"/>
    <mergeCell ref="A9:L9"/>
    <mergeCell ref="A48:C48"/>
    <mergeCell ref="A49:C49"/>
    <mergeCell ref="A50:C50"/>
    <mergeCell ref="D50:F50"/>
    <mergeCell ref="D48:F48"/>
    <mergeCell ref="A47:C47"/>
    <mergeCell ref="D47:F47"/>
    <mergeCell ref="G1:H2"/>
    <mergeCell ref="J16:J17"/>
    <mergeCell ref="K16:K17"/>
    <mergeCell ref="A13:A17"/>
    <mergeCell ref="E16:E17"/>
    <mergeCell ref="B15:C15"/>
    <mergeCell ref="D15:E15"/>
    <mergeCell ref="G46:L46"/>
    <mergeCell ref="G3:H4"/>
    <mergeCell ref="I3:L4"/>
    <mergeCell ref="A11:D11"/>
    <mergeCell ref="E11:H11"/>
    <mergeCell ref="A10:D10"/>
    <mergeCell ref="E10:G10"/>
    <mergeCell ref="D13:E13"/>
    <mergeCell ref="A46:F46"/>
    <mergeCell ref="A44:C44"/>
    <mergeCell ref="A43:C43"/>
    <mergeCell ref="A1:F1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Z52"/>
  <sheetViews>
    <sheetView view="pageBreakPreview" topLeftCell="A5" zoomScale="75" zoomScaleNormal="75" zoomScaleSheetLayoutView="50" workbookViewId="0">
      <selection activeCell="H14" sqref="H14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263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264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394</v>
      </c>
      <c r="E14" s="89"/>
      <c r="F14" s="86" t="s">
        <v>57</v>
      </c>
      <c r="G14" s="87"/>
      <c r="H14" s="51" t="s">
        <v>395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1800</v>
      </c>
      <c r="E15" s="111"/>
      <c r="F15" s="97" t="s">
        <v>58</v>
      </c>
      <c r="G15" s="98"/>
      <c r="H15" s="20">
        <v>1800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2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29" t="s">
        <v>7</v>
      </c>
      <c r="B18" s="49">
        <v>2446.8624</v>
      </c>
      <c r="C18" s="31"/>
      <c r="D18" s="30"/>
      <c r="E18" s="29"/>
      <c r="F18" s="49">
        <v>2753.0454</v>
      </c>
      <c r="G18" s="28"/>
      <c r="H18" s="30"/>
      <c r="I18" s="33"/>
      <c r="J18" s="29"/>
      <c r="K18" s="29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29" t="s">
        <v>8</v>
      </c>
      <c r="B19" s="49">
        <v>2446.8697999999999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7.3999999999614374E-3</v>
      </c>
      <c r="D19" s="30">
        <f t="shared" ref="D19:D42" si="1">IF(C19="","",C19*$D$15)</f>
        <v>13.319999999930587</v>
      </c>
      <c r="E19" s="29"/>
      <c r="F19" s="49">
        <v>2753.0583999999999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1.2999999999919964E-2</v>
      </c>
      <c r="H19" s="30">
        <f t="shared" ref="H19:H42" si="3">IF(G19="","",G19*$H$15)</f>
        <v>23.399999999855936</v>
      </c>
      <c r="I19" s="33">
        <f t="shared" ref="I19:I42" si="4">IF(H19="","",IF(D19="","",IF(AND(H19=0,D19=0),0,H19/D19)))</f>
        <v>1.7567567567550959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29" t="s">
        <v>9</v>
      </c>
      <c r="B20" s="49">
        <v>2446.8769000000002</v>
      </c>
      <c r="C20" s="31">
        <f t="shared" si="0"/>
        <v>7.1000000002641173E-3</v>
      </c>
      <c r="D20" s="30">
        <f t="shared" si="1"/>
        <v>12.780000000475411</v>
      </c>
      <c r="E20" s="29"/>
      <c r="F20" s="49">
        <v>2753.0713000000001</v>
      </c>
      <c r="G20" s="28">
        <f t="shared" si="2"/>
        <v>1.290000000017244E-2</v>
      </c>
      <c r="H20" s="30">
        <f t="shared" si="3"/>
        <v>23.220000000310392</v>
      </c>
      <c r="I20" s="33">
        <f t="shared" si="4"/>
        <v>1.8169014084074036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29" t="s">
        <v>10</v>
      </c>
      <c r="B21" s="49">
        <v>2446.8831</v>
      </c>
      <c r="C21" s="31">
        <f t="shared" si="0"/>
        <v>6.1999999998079147E-3</v>
      </c>
      <c r="D21" s="30">
        <f t="shared" si="1"/>
        <v>11.159999999654246</v>
      </c>
      <c r="E21" s="29"/>
      <c r="F21" s="49">
        <v>2753.0841999999998</v>
      </c>
      <c r="G21" s="28">
        <f t="shared" si="2"/>
        <v>1.2899999999717693E-2</v>
      </c>
      <c r="H21" s="30">
        <f t="shared" si="3"/>
        <v>23.219999999491847</v>
      </c>
      <c r="I21" s="33">
        <f t="shared" si="4"/>
        <v>2.0806451613092505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29" t="s">
        <v>11</v>
      </c>
      <c r="B22" s="49">
        <v>2446.8890000000001</v>
      </c>
      <c r="C22" s="31">
        <f t="shared" si="0"/>
        <v>5.9000000001105946E-3</v>
      </c>
      <c r="D22" s="30">
        <f t="shared" si="1"/>
        <v>10.62000000019907</v>
      </c>
      <c r="E22" s="29"/>
      <c r="F22" s="49">
        <v>2753.0969999999998</v>
      </c>
      <c r="G22" s="28">
        <f t="shared" si="2"/>
        <v>1.2799999999970169E-2</v>
      </c>
      <c r="H22" s="30">
        <f t="shared" si="3"/>
        <v>23.039999999946303</v>
      </c>
      <c r="I22" s="33">
        <f t="shared" si="4"/>
        <v>2.1694915253780058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29" t="s">
        <v>12</v>
      </c>
      <c r="B23" s="49">
        <v>2446.8942000000002</v>
      </c>
      <c r="C23" s="31">
        <f t="shared" si="0"/>
        <v>5.2000000000589353E-3</v>
      </c>
      <c r="D23" s="30">
        <f t="shared" si="1"/>
        <v>9.3600000001060835</v>
      </c>
      <c r="E23" s="29"/>
      <c r="F23" s="49">
        <v>2753.11</v>
      </c>
      <c r="G23" s="28">
        <f t="shared" si="2"/>
        <v>1.3000000000374712E-2</v>
      </c>
      <c r="H23" s="30">
        <f t="shared" si="3"/>
        <v>23.400000000674481</v>
      </c>
      <c r="I23" s="33">
        <f t="shared" si="4"/>
        <v>2.5000000000437259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29" t="s">
        <v>13</v>
      </c>
      <c r="B24" s="49">
        <v>2446.9007999999999</v>
      </c>
      <c r="C24" s="31">
        <f t="shared" si="0"/>
        <v>6.5999999997075065E-3</v>
      </c>
      <c r="D24" s="30">
        <f t="shared" si="1"/>
        <v>11.879999999473512</v>
      </c>
      <c r="E24" s="29"/>
      <c r="F24" s="49">
        <v>2753.1235000000001</v>
      </c>
      <c r="G24" s="28">
        <f t="shared" si="2"/>
        <v>1.3500000000021828E-2</v>
      </c>
      <c r="H24" s="30">
        <f t="shared" si="3"/>
        <v>24.30000000003929</v>
      </c>
      <c r="I24" s="33">
        <f t="shared" si="4"/>
        <v>2.0454545455485014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29" t="s">
        <v>14</v>
      </c>
      <c r="B25" s="49">
        <v>2446.9083000000001</v>
      </c>
      <c r="C25" s="31">
        <f t="shared" si="0"/>
        <v>7.500000000163709E-3</v>
      </c>
      <c r="D25" s="30">
        <f t="shared" si="1"/>
        <v>13.500000000294676</v>
      </c>
      <c r="E25" s="29"/>
      <c r="F25" s="49">
        <v>2753.1374000000001</v>
      </c>
      <c r="G25" s="28">
        <f t="shared" si="2"/>
        <v>1.389999999992142E-2</v>
      </c>
      <c r="H25" s="30">
        <f t="shared" si="3"/>
        <v>25.019999999858555</v>
      </c>
      <c r="I25" s="33">
        <f t="shared" si="4"/>
        <v>1.8533333332824016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29" t="s">
        <v>15</v>
      </c>
      <c r="B26" s="49">
        <v>2446.9146000000001</v>
      </c>
      <c r="C26" s="31">
        <f t="shared" si="0"/>
        <v>6.3000000000101863E-3</v>
      </c>
      <c r="D26" s="30">
        <f t="shared" si="1"/>
        <v>11.340000000018335</v>
      </c>
      <c r="E26" s="29"/>
      <c r="F26" s="49">
        <v>2753.1502999999998</v>
      </c>
      <c r="G26" s="28">
        <f t="shared" si="2"/>
        <v>1.2899999999717693E-2</v>
      </c>
      <c r="H26" s="30">
        <f t="shared" si="3"/>
        <v>23.219999999491847</v>
      </c>
      <c r="I26" s="33">
        <f t="shared" si="4"/>
        <v>2.0476190475709264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29" t="s">
        <v>16</v>
      </c>
      <c r="B27" s="49">
        <v>2446.9225000000001</v>
      </c>
      <c r="C27" s="31">
        <f t="shared" si="0"/>
        <v>7.9000000000633008E-3</v>
      </c>
      <c r="D27" s="30">
        <f t="shared" si="1"/>
        <v>14.220000000113941</v>
      </c>
      <c r="E27" s="29"/>
      <c r="F27" s="49">
        <v>2753.1615999999999</v>
      </c>
      <c r="G27" s="28">
        <f t="shared" si="2"/>
        <v>1.1300000000119326E-2</v>
      </c>
      <c r="H27" s="30">
        <f t="shared" si="3"/>
        <v>20.340000000214786</v>
      </c>
      <c r="I27" s="33">
        <f t="shared" si="4"/>
        <v>1.4303797468390862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29" t="s">
        <v>17</v>
      </c>
      <c r="B28" s="49">
        <v>2446.9322999999999</v>
      </c>
      <c r="C28" s="31">
        <f t="shared" si="0"/>
        <v>9.7999999998137355E-3</v>
      </c>
      <c r="D28" s="30">
        <f t="shared" si="1"/>
        <v>17.639999999664724</v>
      </c>
      <c r="E28" s="29"/>
      <c r="F28" s="49">
        <v>2753.1720999999998</v>
      </c>
      <c r="G28" s="28">
        <f t="shared" si="2"/>
        <v>1.0499999999865395E-2</v>
      </c>
      <c r="H28" s="30">
        <f t="shared" si="3"/>
        <v>18.899999999757711</v>
      </c>
      <c r="I28" s="33">
        <f t="shared" si="4"/>
        <v>1.0714285714352003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29" t="s">
        <v>18</v>
      </c>
      <c r="B29" s="49">
        <v>2446.9416999999999</v>
      </c>
      <c r="C29" s="31">
        <f t="shared" si="0"/>
        <v>9.3999999999141437E-3</v>
      </c>
      <c r="D29" s="30">
        <f t="shared" si="1"/>
        <v>16.919999999845459</v>
      </c>
      <c r="E29" s="29"/>
      <c r="F29" s="49">
        <v>2753.1821</v>
      </c>
      <c r="G29" s="28">
        <f t="shared" si="2"/>
        <v>1.0000000000218279E-2</v>
      </c>
      <c r="H29" s="30">
        <f t="shared" si="3"/>
        <v>18.000000000392902</v>
      </c>
      <c r="I29" s="33">
        <f t="shared" si="4"/>
        <v>1.0638297872669804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29" t="s">
        <v>19</v>
      </c>
      <c r="B30" s="49">
        <v>2446.9492</v>
      </c>
      <c r="C30" s="31">
        <f t="shared" si="0"/>
        <v>7.500000000163709E-3</v>
      </c>
      <c r="D30" s="30">
        <f t="shared" si="1"/>
        <v>13.500000000294676</v>
      </c>
      <c r="E30" s="29"/>
      <c r="F30" s="49">
        <v>2753.1931</v>
      </c>
      <c r="G30" s="28">
        <f t="shared" si="2"/>
        <v>1.0999999999967258E-2</v>
      </c>
      <c r="H30" s="30">
        <f t="shared" si="3"/>
        <v>19.799999999941065</v>
      </c>
      <c r="I30" s="33">
        <f t="shared" si="4"/>
        <v>1.4666666666302868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29" t="s">
        <v>20</v>
      </c>
      <c r="B31" s="49">
        <v>2446.9558000000002</v>
      </c>
      <c r="C31" s="31">
        <f t="shared" si="0"/>
        <v>6.6000000001622539E-3</v>
      </c>
      <c r="D31" s="30">
        <f t="shared" si="1"/>
        <v>11.880000000292057</v>
      </c>
      <c r="E31" s="29"/>
      <c r="F31" s="49">
        <v>2753.2044000000001</v>
      </c>
      <c r="G31" s="28">
        <f t="shared" si="2"/>
        <v>1.1300000000119326E-2</v>
      </c>
      <c r="H31" s="30">
        <f t="shared" si="3"/>
        <v>20.340000000214786</v>
      </c>
      <c r="I31" s="33">
        <f t="shared" si="4"/>
        <v>1.7121212120972011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29" t="s">
        <v>21</v>
      </c>
      <c r="B32" s="49">
        <v>2446.9629</v>
      </c>
      <c r="C32" s="31">
        <f t="shared" si="0"/>
        <v>7.0999999998093699E-3</v>
      </c>
      <c r="D32" s="30">
        <f t="shared" si="1"/>
        <v>12.779999999656866</v>
      </c>
      <c r="E32" s="29"/>
      <c r="F32" s="49">
        <v>2753.2148000000002</v>
      </c>
      <c r="G32" s="28">
        <f t="shared" si="2"/>
        <v>1.0400000000117871E-2</v>
      </c>
      <c r="H32" s="30">
        <f t="shared" si="3"/>
        <v>18.720000000212167</v>
      </c>
      <c r="I32" s="33">
        <f t="shared" si="4"/>
        <v>1.4647887324502962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29" t="s">
        <v>22</v>
      </c>
      <c r="B33" s="49">
        <v>2446.9704999999999</v>
      </c>
      <c r="C33" s="31">
        <f t="shared" si="0"/>
        <v>7.5999999999112333E-3</v>
      </c>
      <c r="D33" s="30">
        <f t="shared" si="1"/>
        <v>13.67999999984022</v>
      </c>
      <c r="E33" s="29"/>
      <c r="F33" s="49">
        <v>2753.2251999999999</v>
      </c>
      <c r="G33" s="28">
        <f t="shared" si="2"/>
        <v>1.0399999999663123E-2</v>
      </c>
      <c r="H33" s="30">
        <f t="shared" si="3"/>
        <v>18.719999999393622</v>
      </c>
      <c r="I33" s="33">
        <f t="shared" si="4"/>
        <v>1.3684210526032359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29" t="s">
        <v>23</v>
      </c>
      <c r="B34" s="49">
        <v>2446.9784</v>
      </c>
      <c r="C34" s="31">
        <f t="shared" si="0"/>
        <v>7.9000000000633008E-3</v>
      </c>
      <c r="D34" s="30">
        <f t="shared" si="1"/>
        <v>14.220000000113941</v>
      </c>
      <c r="E34" s="29"/>
      <c r="F34" s="49">
        <v>2753.2359999999999</v>
      </c>
      <c r="G34" s="28">
        <f t="shared" si="2"/>
        <v>1.0800000000017462E-2</v>
      </c>
      <c r="H34" s="30">
        <f t="shared" si="3"/>
        <v>19.440000000031432</v>
      </c>
      <c r="I34" s="33">
        <f t="shared" si="4"/>
        <v>1.367088607586193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29" t="s">
        <v>24</v>
      </c>
      <c r="B35" s="49">
        <v>2446.9863</v>
      </c>
      <c r="C35" s="31">
        <f t="shared" si="0"/>
        <v>7.9000000000633008E-3</v>
      </c>
      <c r="D35" s="30">
        <f t="shared" si="1"/>
        <v>14.220000000113941</v>
      </c>
      <c r="E35" s="29"/>
      <c r="F35" s="49">
        <v>2753.2471</v>
      </c>
      <c r="G35" s="28">
        <f t="shared" si="2"/>
        <v>1.110000000016953E-2</v>
      </c>
      <c r="H35" s="30">
        <f t="shared" si="3"/>
        <v>19.980000000305154</v>
      </c>
      <c r="I35" s="33">
        <f t="shared" si="4"/>
        <v>1.4050632911494416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29" t="s">
        <v>25</v>
      </c>
      <c r="B36" s="49">
        <v>2446.9938000000002</v>
      </c>
      <c r="C36" s="31">
        <f t="shared" si="0"/>
        <v>7.500000000163709E-3</v>
      </c>
      <c r="D36" s="30">
        <f t="shared" si="1"/>
        <v>13.500000000294676</v>
      </c>
      <c r="E36" s="29"/>
      <c r="F36" s="49">
        <v>2753.2577999999999</v>
      </c>
      <c r="G36" s="28">
        <f t="shared" si="2"/>
        <v>1.0699999999815191E-2</v>
      </c>
      <c r="H36" s="30">
        <f t="shared" si="3"/>
        <v>19.259999999667343</v>
      </c>
      <c r="I36" s="33">
        <f t="shared" si="4"/>
        <v>1.4266666666108843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29" t="s">
        <v>26</v>
      </c>
      <c r="B37" s="49">
        <v>2447.0005999999998</v>
      </c>
      <c r="C37" s="31">
        <f t="shared" si="0"/>
        <v>6.7999999996573024E-3</v>
      </c>
      <c r="D37" s="30">
        <f t="shared" si="1"/>
        <v>12.239999999383144</v>
      </c>
      <c r="E37" s="29"/>
      <c r="F37" s="49">
        <v>2753.2692999999999</v>
      </c>
      <c r="G37" s="28">
        <f t="shared" si="2"/>
        <v>1.1500000000069122E-2</v>
      </c>
      <c r="H37" s="30">
        <f t="shared" si="3"/>
        <v>20.700000000124419</v>
      </c>
      <c r="I37" s="33">
        <f t="shared" si="4"/>
        <v>1.6911764706836299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29" t="s">
        <v>27</v>
      </c>
      <c r="B38" s="49">
        <v>2447.0070999999998</v>
      </c>
      <c r="C38" s="31">
        <f t="shared" si="0"/>
        <v>6.4999999999599822E-3</v>
      </c>
      <c r="D38" s="30">
        <f t="shared" si="1"/>
        <v>11.699999999927968</v>
      </c>
      <c r="E38" s="29"/>
      <c r="F38" s="49">
        <v>2753.2826</v>
      </c>
      <c r="G38" s="28">
        <f t="shared" si="2"/>
        <v>1.3300000000072032E-2</v>
      </c>
      <c r="H38" s="30">
        <f t="shared" si="3"/>
        <v>23.940000000129658</v>
      </c>
      <c r="I38" s="33">
        <f t="shared" si="4"/>
        <v>2.0461538461775253</v>
      </c>
      <c r="J38" s="29"/>
      <c r="K38" s="50">
        <v>6.4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29" t="s">
        <v>28</v>
      </c>
      <c r="B39" s="49">
        <v>2447.0129000000002</v>
      </c>
      <c r="C39" s="31">
        <f t="shared" si="0"/>
        <v>5.8000000003630703E-3</v>
      </c>
      <c r="D39" s="30">
        <f t="shared" si="1"/>
        <v>10.440000000653527</v>
      </c>
      <c r="E39" s="29"/>
      <c r="F39" s="49">
        <v>2753.2961</v>
      </c>
      <c r="G39" s="28">
        <f t="shared" si="2"/>
        <v>1.3500000000021828E-2</v>
      </c>
      <c r="H39" s="30">
        <f t="shared" si="3"/>
        <v>24.30000000003929</v>
      </c>
      <c r="I39" s="33">
        <f t="shared" si="4"/>
        <v>2.3275862067546123</v>
      </c>
      <c r="J39" s="29"/>
      <c r="K39" s="50">
        <v>6.4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29" t="s">
        <v>29</v>
      </c>
      <c r="B40" s="49">
        <v>2447.0189</v>
      </c>
      <c r="C40" s="31">
        <f t="shared" si="0"/>
        <v>5.9999999998581188E-3</v>
      </c>
      <c r="D40" s="30">
        <f t="shared" si="1"/>
        <v>10.799999999744614</v>
      </c>
      <c r="E40" s="29"/>
      <c r="F40" s="49">
        <v>2753.3090000000002</v>
      </c>
      <c r="G40" s="28">
        <f t="shared" si="2"/>
        <v>1.290000000017244E-2</v>
      </c>
      <c r="H40" s="30">
        <f t="shared" si="3"/>
        <v>23.220000000310392</v>
      </c>
      <c r="I40" s="33">
        <f t="shared" si="4"/>
        <v>2.1500000000795807</v>
      </c>
      <c r="J40" s="29"/>
      <c r="K40" s="50">
        <v>6.4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29" t="s">
        <v>30</v>
      </c>
      <c r="B41" s="49">
        <v>2447.0255000000002</v>
      </c>
      <c r="C41" s="31">
        <f t="shared" si="0"/>
        <v>6.6000000001622539E-3</v>
      </c>
      <c r="D41" s="30">
        <f t="shared" si="1"/>
        <v>11.880000000292057</v>
      </c>
      <c r="E41" s="29"/>
      <c r="F41" s="49">
        <v>2753.3220000000001</v>
      </c>
      <c r="G41" s="28">
        <f t="shared" si="2"/>
        <v>1.2999999999919964E-2</v>
      </c>
      <c r="H41" s="30">
        <f t="shared" si="3"/>
        <v>23.399999999855936</v>
      </c>
      <c r="I41" s="33">
        <f t="shared" si="4"/>
        <v>1.9696969696364202</v>
      </c>
      <c r="J41" s="29"/>
      <c r="K41" s="50">
        <v>6.4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29" t="s">
        <v>31</v>
      </c>
      <c r="B42" s="49">
        <v>2447.0318000000002</v>
      </c>
      <c r="C42" s="31">
        <f t="shared" si="0"/>
        <v>6.3000000000101863E-3</v>
      </c>
      <c r="D42" s="30">
        <f t="shared" si="1"/>
        <v>11.340000000018335</v>
      </c>
      <c r="E42" s="29"/>
      <c r="F42" s="49">
        <v>2753.3348000000001</v>
      </c>
      <c r="G42" s="28">
        <f t="shared" si="2"/>
        <v>1.2799999999970169E-2</v>
      </c>
      <c r="H42" s="30">
        <f t="shared" si="3"/>
        <v>23.039999999946303</v>
      </c>
      <c r="I42" s="33">
        <f t="shared" si="4"/>
        <v>2.0317460317380114</v>
      </c>
      <c r="J42" s="29"/>
      <c r="K42" s="50">
        <v>6.4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93" t="s">
        <v>70</v>
      </c>
      <c r="B43" s="93"/>
      <c r="C43" s="93"/>
      <c r="D43" s="30">
        <f>SUM(D18:D42)</f>
        <v>304.92000000040207</v>
      </c>
      <c r="E43" s="29"/>
      <c r="F43" s="36"/>
      <c r="G43" s="43"/>
      <c r="H43" s="30">
        <f>SUM(H18:H42)</f>
        <v>520.92000000020562</v>
      </c>
      <c r="I43" s="33">
        <f>IF(AND(H43=0,D43=0),0,H43/D43)</f>
        <v>1.7083825265627663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37"/>
      <c r="E44" s="37"/>
      <c r="F44" s="38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4:F4"/>
    <mergeCell ref="A5:F5"/>
    <mergeCell ref="A6:F6"/>
    <mergeCell ref="A9:L9"/>
    <mergeCell ref="G46:L46"/>
    <mergeCell ref="G3:H4"/>
    <mergeCell ref="I3:L4"/>
    <mergeCell ref="A11:D11"/>
    <mergeCell ref="E11:H11"/>
    <mergeCell ref="A10:D10"/>
    <mergeCell ref="E10:G10"/>
    <mergeCell ref="A43:C43"/>
    <mergeCell ref="J13:K13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N10:O10"/>
    <mergeCell ref="N11:O11"/>
    <mergeCell ref="P7:Q7"/>
    <mergeCell ref="P8:Q8"/>
    <mergeCell ref="P9:Q9"/>
    <mergeCell ref="P10:Q10"/>
    <mergeCell ref="N16:O16"/>
    <mergeCell ref="N12:O12"/>
    <mergeCell ref="M18:M19"/>
    <mergeCell ref="P11:Q11"/>
    <mergeCell ref="P12:Q12"/>
    <mergeCell ref="N14:O14"/>
    <mergeCell ref="N15:O15"/>
    <mergeCell ref="N7:O7"/>
    <mergeCell ref="M17:Z17"/>
    <mergeCell ref="W18:Z21"/>
    <mergeCell ref="V11:W11"/>
    <mergeCell ref="V12:W12"/>
    <mergeCell ref="M20:M21"/>
    <mergeCell ref="X7:Z7"/>
    <mergeCell ref="X8:Z8"/>
    <mergeCell ref="V3:W3"/>
    <mergeCell ref="V4:W4"/>
    <mergeCell ref="V5:W5"/>
    <mergeCell ref="V6:W6"/>
    <mergeCell ref="V7:W7"/>
    <mergeCell ref="T6:U6"/>
    <mergeCell ref="P5:Q6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R7:S7"/>
    <mergeCell ref="R8:S8"/>
    <mergeCell ref="R9:S9"/>
    <mergeCell ref="R10:S10"/>
    <mergeCell ref="T8:U8"/>
    <mergeCell ref="N3:O6"/>
    <mergeCell ref="T3:U3"/>
    <mergeCell ref="T10:U10"/>
    <mergeCell ref="T9:U9"/>
    <mergeCell ref="N8:O8"/>
    <mergeCell ref="T5:U5"/>
    <mergeCell ref="T7:U7"/>
    <mergeCell ref="P3:Q4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R11:S11"/>
    <mergeCell ref="R12:S12"/>
    <mergeCell ref="R13:S13"/>
    <mergeCell ref="R16:S16"/>
    <mergeCell ref="V15:W15"/>
    <mergeCell ref="V16:W16"/>
    <mergeCell ref="T22:V22"/>
    <mergeCell ref="Q18:S18"/>
    <mergeCell ref="V14:W14"/>
    <mergeCell ref="T16:U16"/>
    <mergeCell ref="P14:Q14"/>
    <mergeCell ref="P15:Q15"/>
    <mergeCell ref="P16:Q16"/>
    <mergeCell ref="T14:U14"/>
    <mergeCell ref="T15:U15"/>
    <mergeCell ref="R14:S14"/>
    <mergeCell ref="R15:S15"/>
    <mergeCell ref="P31:Q31"/>
    <mergeCell ref="R34:S34"/>
    <mergeCell ref="N18:P19"/>
    <mergeCell ref="W22:Z22"/>
    <mergeCell ref="T20:V21"/>
    <mergeCell ref="Q21:S21"/>
    <mergeCell ref="N22:P22"/>
    <mergeCell ref="T23:V23"/>
    <mergeCell ref="N20:P21"/>
    <mergeCell ref="W23:Z23"/>
    <mergeCell ref="Q19:S19"/>
    <mergeCell ref="Q24:S24"/>
    <mergeCell ref="N23:P23"/>
    <mergeCell ref="W24:Z24"/>
    <mergeCell ref="N25:P25"/>
    <mergeCell ref="Q23:S23"/>
    <mergeCell ref="T24:V24"/>
    <mergeCell ref="T26:V26"/>
    <mergeCell ref="N28:P28"/>
    <mergeCell ref="Q28:S28"/>
    <mergeCell ref="N27:P27"/>
    <mergeCell ref="Q27:S27"/>
    <mergeCell ref="T27:V27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T25:V25"/>
    <mergeCell ref="Q20:S20"/>
    <mergeCell ref="T28:V28"/>
    <mergeCell ref="Q26:S26"/>
    <mergeCell ref="Q25:S25"/>
    <mergeCell ref="Q22:S22"/>
    <mergeCell ref="V34:X34"/>
    <mergeCell ref="W25:Z25"/>
    <mergeCell ref="N24:P24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V13:W13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7:Z3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X41:Z42"/>
    <mergeCell ref="X43:Z44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D48:F48"/>
    <mergeCell ref="H50:J50"/>
    <mergeCell ref="K50:L50"/>
    <mergeCell ref="D49:F49"/>
    <mergeCell ref="A47:C47"/>
    <mergeCell ref="D47:F47"/>
    <mergeCell ref="A46:F46"/>
    <mergeCell ref="A44:C44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J14:K14"/>
    <mergeCell ref="J15:K15"/>
    <mergeCell ref="A12:L12"/>
    <mergeCell ref="A7:L7"/>
    <mergeCell ref="F13:G13"/>
    <mergeCell ref="I11:L11"/>
    <mergeCell ref="B14:C14"/>
    <mergeCell ref="D14:E14"/>
    <mergeCell ref="A8:L8"/>
    <mergeCell ref="F15:G15"/>
    <mergeCell ref="I13:I17"/>
    <mergeCell ref="A1:F1"/>
    <mergeCell ref="A2:F2"/>
    <mergeCell ref="A3:F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Z52"/>
  <sheetViews>
    <sheetView view="pageBreakPreview" zoomScale="75" zoomScaleNormal="75" zoomScaleSheetLayoutView="50" workbookViewId="0">
      <selection activeCell="D23" sqref="D23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3" t="s">
        <v>157</v>
      </c>
      <c r="B1" s="63"/>
      <c r="C1" s="63"/>
      <c r="D1" s="63"/>
      <c r="E1" s="63"/>
      <c r="F1" s="63"/>
      <c r="G1" s="95" t="s">
        <v>154</v>
      </c>
      <c r="H1" s="95"/>
      <c r="I1" s="63" t="s">
        <v>160</v>
      </c>
      <c r="J1" s="63"/>
      <c r="K1" s="63"/>
      <c r="L1" s="63"/>
      <c r="M1" s="57" t="s">
        <v>96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91" t="s">
        <v>45</v>
      </c>
      <c r="B2" s="91"/>
      <c r="C2" s="91"/>
      <c r="D2" s="91"/>
      <c r="E2" s="91"/>
      <c r="F2" s="91"/>
      <c r="G2" s="95"/>
      <c r="H2" s="95"/>
      <c r="I2" s="63"/>
      <c r="J2" s="63"/>
      <c r="K2" s="63"/>
      <c r="L2" s="63"/>
      <c r="M2" s="57" t="s">
        <v>78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21.75" customHeight="1">
      <c r="A3" s="63" t="s">
        <v>158</v>
      </c>
      <c r="B3" s="92"/>
      <c r="C3" s="92"/>
      <c r="D3" s="92"/>
      <c r="E3" s="92"/>
      <c r="F3" s="92"/>
      <c r="G3" s="95" t="s">
        <v>155</v>
      </c>
      <c r="H3" s="95"/>
      <c r="I3" s="63" t="s">
        <v>263</v>
      </c>
      <c r="J3" s="63"/>
      <c r="K3" s="63"/>
      <c r="L3" s="63"/>
      <c r="M3" s="58" t="s">
        <v>79</v>
      </c>
      <c r="N3" s="69" t="s">
        <v>81</v>
      </c>
      <c r="O3" s="58"/>
      <c r="P3" s="69" t="s">
        <v>65</v>
      </c>
      <c r="Q3" s="58"/>
      <c r="R3" s="69" t="s">
        <v>82</v>
      </c>
      <c r="S3" s="58"/>
      <c r="T3" s="69" t="s">
        <v>85</v>
      </c>
      <c r="U3" s="58"/>
      <c r="V3" s="69" t="s">
        <v>87</v>
      </c>
      <c r="W3" s="58"/>
      <c r="X3" s="79" t="s">
        <v>91</v>
      </c>
      <c r="Y3" s="80"/>
      <c r="Z3" s="80"/>
    </row>
    <row r="4" spans="1:26" ht="29.25" customHeight="1">
      <c r="A4" s="91" t="s">
        <v>46</v>
      </c>
      <c r="B4" s="91"/>
      <c r="C4" s="91"/>
      <c r="D4" s="91"/>
      <c r="E4" s="91"/>
      <c r="F4" s="91"/>
      <c r="G4" s="95"/>
      <c r="H4" s="95"/>
      <c r="I4" s="63"/>
      <c r="J4" s="63"/>
      <c r="K4" s="63"/>
      <c r="L4" s="63"/>
      <c r="M4" s="59"/>
      <c r="N4" s="67"/>
      <c r="O4" s="59"/>
      <c r="P4" s="67"/>
      <c r="Q4" s="59"/>
      <c r="R4" s="67" t="s">
        <v>83</v>
      </c>
      <c r="S4" s="59"/>
      <c r="T4" s="67" t="s">
        <v>86</v>
      </c>
      <c r="U4" s="59"/>
      <c r="V4" s="67" t="s">
        <v>88</v>
      </c>
      <c r="W4" s="59"/>
      <c r="X4" s="79"/>
      <c r="Y4" s="80"/>
      <c r="Z4" s="80"/>
    </row>
    <row r="5" spans="1:26" ht="21.75" customHeight="1">
      <c r="A5" s="63" t="s">
        <v>182</v>
      </c>
      <c r="B5" s="92"/>
      <c r="C5" s="92"/>
      <c r="D5" s="92"/>
      <c r="E5" s="92"/>
      <c r="F5" s="92"/>
      <c r="G5" s="95" t="s">
        <v>156</v>
      </c>
      <c r="H5" s="95"/>
      <c r="I5" s="63" t="s">
        <v>265</v>
      </c>
      <c r="J5" s="63"/>
      <c r="K5" s="63"/>
      <c r="L5" s="63"/>
      <c r="M5" s="59" t="s">
        <v>80</v>
      </c>
      <c r="N5" s="67"/>
      <c r="O5" s="59"/>
      <c r="P5" s="67" t="s">
        <v>187</v>
      </c>
      <c r="Q5" s="59"/>
      <c r="R5" s="73" t="s">
        <v>84</v>
      </c>
      <c r="S5" s="74"/>
      <c r="T5" s="73" t="s">
        <v>84</v>
      </c>
      <c r="U5" s="74"/>
      <c r="V5" s="67" t="s">
        <v>89</v>
      </c>
      <c r="W5" s="59"/>
      <c r="X5" s="79"/>
      <c r="Y5" s="80"/>
      <c r="Z5" s="80"/>
    </row>
    <row r="6" spans="1:26" ht="21.75" customHeight="1">
      <c r="A6" s="91" t="s">
        <v>47</v>
      </c>
      <c r="B6" s="91"/>
      <c r="C6" s="91"/>
      <c r="D6" s="91"/>
      <c r="E6" s="91"/>
      <c r="F6" s="91"/>
      <c r="G6" s="95"/>
      <c r="H6" s="95"/>
      <c r="I6" s="63"/>
      <c r="J6" s="63"/>
      <c r="K6" s="63"/>
      <c r="L6" s="63"/>
      <c r="M6" s="64"/>
      <c r="N6" s="68"/>
      <c r="O6" s="64"/>
      <c r="P6" s="68"/>
      <c r="Q6" s="64"/>
      <c r="R6" s="68"/>
      <c r="S6" s="64"/>
      <c r="T6" s="68"/>
      <c r="U6" s="64"/>
      <c r="V6" s="68" t="s">
        <v>90</v>
      </c>
      <c r="W6" s="64"/>
      <c r="X6" s="79"/>
      <c r="Y6" s="80"/>
      <c r="Z6" s="80"/>
    </row>
    <row r="7" spans="1:26" ht="21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0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5"/>
      <c r="Z7" s="65"/>
    </row>
    <row r="8" spans="1:26" ht="22.5" customHeight="1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0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5"/>
      <c r="Z8" s="65"/>
    </row>
    <row r="9" spans="1:26" ht="22.5" customHeight="1">
      <c r="A9" s="116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5"/>
      <c r="Z9" s="65"/>
    </row>
    <row r="10" spans="1:26" ht="22.5" customHeight="1">
      <c r="A10" s="96" t="s">
        <v>112</v>
      </c>
      <c r="B10" s="96"/>
      <c r="C10" s="96"/>
      <c r="D10" s="96"/>
      <c r="E10" s="107" t="s">
        <v>387</v>
      </c>
      <c r="F10" s="107"/>
      <c r="G10" s="107"/>
      <c r="H10" s="85" t="s">
        <v>383</v>
      </c>
      <c r="I10" s="85"/>
      <c r="J10" s="85"/>
      <c r="K10" s="85"/>
      <c r="L10" s="85"/>
      <c r="M10" s="10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5"/>
      <c r="Z10" s="65"/>
    </row>
    <row r="11" spans="1:26" ht="22.5" customHeight="1">
      <c r="A11" s="96" t="s">
        <v>113</v>
      </c>
      <c r="B11" s="96"/>
      <c r="C11" s="96"/>
      <c r="D11" s="96"/>
      <c r="E11" s="106" t="s">
        <v>238</v>
      </c>
      <c r="F11" s="106"/>
      <c r="G11" s="106"/>
      <c r="H11" s="106"/>
      <c r="I11" s="85" t="s">
        <v>114</v>
      </c>
      <c r="J11" s="85"/>
      <c r="K11" s="85"/>
      <c r="L11" s="85"/>
      <c r="M11" s="10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5"/>
      <c r="Z11" s="65"/>
    </row>
    <row r="12" spans="1:26" ht="21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0"/>
      <c r="Y12" s="65"/>
      <c r="Z12" s="65"/>
    </row>
    <row r="13" spans="1:26" ht="21.75" customHeight="1">
      <c r="A13" s="101" t="s">
        <v>50</v>
      </c>
      <c r="B13" s="83" t="s">
        <v>56</v>
      </c>
      <c r="C13" s="84"/>
      <c r="D13" s="112" t="s">
        <v>196</v>
      </c>
      <c r="E13" s="113"/>
      <c r="F13" s="83" t="s">
        <v>59</v>
      </c>
      <c r="G13" s="84"/>
      <c r="H13" s="18" t="s">
        <v>196</v>
      </c>
      <c r="I13" s="99" t="s">
        <v>5</v>
      </c>
      <c r="J13" s="83" t="s">
        <v>60</v>
      </c>
      <c r="K13" s="101"/>
      <c r="L13" s="17" t="s">
        <v>65</v>
      </c>
      <c r="M13" s="10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/>
      <c r="Y13" s="65"/>
      <c r="Z13" s="65"/>
    </row>
    <row r="14" spans="1:26" ht="21.75" customHeight="1">
      <c r="A14" s="102"/>
      <c r="B14" s="86" t="s">
        <v>57</v>
      </c>
      <c r="C14" s="87"/>
      <c r="D14" s="88" t="s">
        <v>396</v>
      </c>
      <c r="E14" s="89"/>
      <c r="F14" s="86" t="s">
        <v>57</v>
      </c>
      <c r="G14" s="87"/>
      <c r="H14" s="51" t="s">
        <v>397</v>
      </c>
      <c r="I14" s="100"/>
      <c r="J14" s="86" t="s">
        <v>61</v>
      </c>
      <c r="K14" s="102"/>
      <c r="L14" s="17" t="s">
        <v>66</v>
      </c>
      <c r="M14" s="10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5"/>
      <c r="Z14" s="65"/>
    </row>
    <row r="15" spans="1:26" ht="21.75" customHeight="1">
      <c r="A15" s="102"/>
      <c r="B15" s="97" t="s">
        <v>58</v>
      </c>
      <c r="C15" s="98"/>
      <c r="D15" s="110">
        <v>1800</v>
      </c>
      <c r="E15" s="111"/>
      <c r="F15" s="97" t="s">
        <v>58</v>
      </c>
      <c r="G15" s="98"/>
      <c r="H15" s="20">
        <v>1800</v>
      </c>
      <c r="I15" s="100"/>
      <c r="J15" s="97" t="s">
        <v>62</v>
      </c>
      <c r="K15" s="105"/>
      <c r="L15" s="17" t="s">
        <v>67</v>
      </c>
      <c r="M15" s="10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5"/>
      <c r="Z15" s="65"/>
    </row>
    <row r="16" spans="1:26" ht="21.75" customHeight="1">
      <c r="A16" s="102"/>
      <c r="B16" s="13" t="s">
        <v>51</v>
      </c>
      <c r="C16" s="13" t="s">
        <v>53</v>
      </c>
      <c r="D16" s="13" t="s">
        <v>54</v>
      </c>
      <c r="E16" s="108"/>
      <c r="F16" s="13" t="s">
        <v>51</v>
      </c>
      <c r="G16" s="13" t="s">
        <v>53</v>
      </c>
      <c r="H16" s="11" t="s">
        <v>54</v>
      </c>
      <c r="I16" s="100"/>
      <c r="J16" s="108" t="s">
        <v>63</v>
      </c>
      <c r="K16" s="108" t="s">
        <v>64</v>
      </c>
      <c r="L16" s="17" t="s">
        <v>68</v>
      </c>
      <c r="M16" s="10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/>
      <c r="Y16" s="65"/>
      <c r="Z16" s="65"/>
    </row>
    <row r="17" spans="1:26" ht="21.75" customHeight="1">
      <c r="A17" s="105"/>
      <c r="B17" s="26" t="s">
        <v>52</v>
      </c>
      <c r="C17" s="26" t="s">
        <v>51</v>
      </c>
      <c r="D17" s="26" t="s">
        <v>55</v>
      </c>
      <c r="E17" s="109"/>
      <c r="F17" s="26" t="s">
        <v>52</v>
      </c>
      <c r="G17" s="14" t="s">
        <v>51</v>
      </c>
      <c r="H17" s="12" t="s">
        <v>55</v>
      </c>
      <c r="I17" s="120"/>
      <c r="J17" s="119"/>
      <c r="K17" s="119"/>
      <c r="L17" s="17" t="s">
        <v>69</v>
      </c>
      <c r="M17" s="77" t="s">
        <v>92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25" customHeight="1">
      <c r="A18" s="45" t="s">
        <v>7</v>
      </c>
      <c r="B18" s="49">
        <v>2701.5590999999999</v>
      </c>
      <c r="C18" s="31"/>
      <c r="D18" s="30"/>
      <c r="E18" s="29"/>
      <c r="F18" s="49">
        <v>1353.8302000000001</v>
      </c>
      <c r="G18" s="28"/>
      <c r="H18" s="30"/>
      <c r="I18" s="33"/>
      <c r="J18" s="29"/>
      <c r="K18" s="50">
        <v>6.4</v>
      </c>
      <c r="L18" s="35"/>
      <c r="M18" s="58" t="s">
        <v>79</v>
      </c>
      <c r="N18" s="55" t="s">
        <v>98</v>
      </c>
      <c r="O18" s="55"/>
      <c r="P18" s="55"/>
      <c r="Q18" s="55" t="s">
        <v>107</v>
      </c>
      <c r="R18" s="55"/>
      <c r="S18" s="55"/>
      <c r="T18" s="55" t="s">
        <v>93</v>
      </c>
      <c r="U18" s="55"/>
      <c r="V18" s="55"/>
      <c r="W18" s="69" t="s">
        <v>91</v>
      </c>
      <c r="X18" s="78"/>
      <c r="Y18" s="78"/>
      <c r="Z18" s="78"/>
    </row>
    <row r="19" spans="1:26" ht="23.25" customHeight="1">
      <c r="A19" s="45" t="s">
        <v>8</v>
      </c>
      <c r="B19" s="49">
        <v>2701.5630999999998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3.9999999999054126E-3</v>
      </c>
      <c r="D19" s="30">
        <f t="shared" ref="D19:D42" si="1">IF(C19="","",C19*$D$15)</f>
        <v>7.1999999998297426</v>
      </c>
      <c r="E19" s="29"/>
      <c r="F19" s="49">
        <v>1353.8407000000002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1.0500000000092768E-2</v>
      </c>
      <c r="H19" s="30">
        <f t="shared" ref="H19:H42" si="3">IF(G19="","",G19*$H$15)</f>
        <v>18.900000000166983</v>
      </c>
      <c r="I19" s="33">
        <f t="shared" ref="I19:I42" si="4">IF(H19="","",IF(D19="","",IF(AND(H19=0,D19=0),0,H19/D19)))</f>
        <v>2.6250000000852651</v>
      </c>
      <c r="J19" s="29"/>
      <c r="K19" s="50">
        <v>6.4</v>
      </c>
      <c r="L19" s="35"/>
      <c r="M19" s="59"/>
      <c r="N19" s="56"/>
      <c r="O19" s="56"/>
      <c r="P19" s="56"/>
      <c r="Q19" s="56" t="s">
        <v>108</v>
      </c>
      <c r="R19" s="56"/>
      <c r="S19" s="56"/>
      <c r="T19" s="56"/>
      <c r="U19" s="56"/>
      <c r="V19" s="56"/>
      <c r="W19" s="67"/>
      <c r="X19" s="57"/>
      <c r="Y19" s="57"/>
      <c r="Z19" s="57"/>
    </row>
    <row r="20" spans="1:26" ht="23.25" customHeight="1">
      <c r="A20" s="45" t="s">
        <v>9</v>
      </c>
      <c r="B20" s="49">
        <v>2701.5672</v>
      </c>
      <c r="C20" s="31">
        <f t="shared" si="0"/>
        <v>4.1000000001076842E-3</v>
      </c>
      <c r="D20" s="30">
        <f t="shared" si="1"/>
        <v>7.3800000001938315</v>
      </c>
      <c r="E20" s="29"/>
      <c r="F20" s="49">
        <v>1353.8514</v>
      </c>
      <c r="G20" s="28">
        <f t="shared" si="2"/>
        <v>1.0699999999815191E-2</v>
      </c>
      <c r="H20" s="30">
        <f t="shared" si="3"/>
        <v>19.259999999667343</v>
      </c>
      <c r="I20" s="33">
        <f t="shared" si="4"/>
        <v>2.6097560974473564</v>
      </c>
      <c r="J20" s="29"/>
      <c r="K20" s="50">
        <v>6.4</v>
      </c>
      <c r="L20" s="35"/>
      <c r="M20" s="59" t="s">
        <v>80</v>
      </c>
      <c r="N20" s="56" t="s">
        <v>99</v>
      </c>
      <c r="O20" s="56"/>
      <c r="P20" s="56"/>
      <c r="Q20" s="56" t="s">
        <v>186</v>
      </c>
      <c r="R20" s="56"/>
      <c r="S20" s="56"/>
      <c r="T20" s="56" t="s">
        <v>94</v>
      </c>
      <c r="U20" s="56"/>
      <c r="V20" s="56"/>
      <c r="W20" s="67"/>
      <c r="X20" s="57"/>
      <c r="Y20" s="57"/>
      <c r="Z20" s="57"/>
    </row>
    <row r="21" spans="1:26" ht="23.25" customHeight="1">
      <c r="A21" s="45" t="s">
        <v>10</v>
      </c>
      <c r="B21" s="49">
        <v>2701.5713000000001</v>
      </c>
      <c r="C21" s="31">
        <f t="shared" si="0"/>
        <v>4.1000000001076842E-3</v>
      </c>
      <c r="D21" s="30">
        <f t="shared" si="1"/>
        <v>7.3800000001938315</v>
      </c>
      <c r="E21" s="29"/>
      <c r="F21" s="49">
        <v>1353.8621000000001</v>
      </c>
      <c r="G21" s="28">
        <f t="shared" si="2"/>
        <v>1.0700000000042564E-2</v>
      </c>
      <c r="H21" s="30">
        <f t="shared" si="3"/>
        <v>19.260000000076616</v>
      </c>
      <c r="I21" s="33">
        <f t="shared" si="4"/>
        <v>2.6097560975028133</v>
      </c>
      <c r="J21" s="29"/>
      <c r="K21" s="50">
        <v>6.4</v>
      </c>
      <c r="L21" s="35"/>
      <c r="M21" s="64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7"/>
      <c r="Y21" s="77"/>
      <c r="Z21" s="77"/>
    </row>
    <row r="22" spans="1:26" ht="23.25" customHeight="1">
      <c r="A22" s="45" t="s">
        <v>11</v>
      </c>
      <c r="B22" s="49">
        <v>2701.5753999999997</v>
      </c>
      <c r="C22" s="31">
        <f t="shared" si="0"/>
        <v>4.0999999996529368E-3</v>
      </c>
      <c r="D22" s="30">
        <f t="shared" si="1"/>
        <v>7.3799999993752863</v>
      </c>
      <c r="E22" s="29"/>
      <c r="F22" s="49">
        <v>1353.8729000000001</v>
      </c>
      <c r="G22" s="28">
        <f t="shared" si="2"/>
        <v>1.0800000000017462E-2</v>
      </c>
      <c r="H22" s="30">
        <f t="shared" si="3"/>
        <v>19.440000000031432</v>
      </c>
      <c r="I22" s="33">
        <f t="shared" si="4"/>
        <v>2.634146341690653</v>
      </c>
      <c r="J22" s="29"/>
      <c r="K22" s="50">
        <v>6.4</v>
      </c>
      <c r="L22" s="35"/>
      <c r="M22" s="10"/>
      <c r="N22" s="54"/>
      <c r="O22" s="54"/>
      <c r="P22" s="54"/>
      <c r="Q22" s="54"/>
      <c r="R22" s="54"/>
      <c r="S22" s="54"/>
      <c r="T22" s="54"/>
      <c r="U22" s="54"/>
      <c r="V22" s="54"/>
      <c r="W22" s="60"/>
      <c r="X22" s="65"/>
      <c r="Y22" s="65"/>
      <c r="Z22" s="65"/>
    </row>
    <row r="23" spans="1:26" ht="23.25" customHeight="1">
      <c r="A23" s="45" t="s">
        <v>12</v>
      </c>
      <c r="B23" s="49">
        <v>2701.5794999999998</v>
      </c>
      <c r="C23" s="31">
        <f t="shared" si="0"/>
        <v>4.1000000001076842E-3</v>
      </c>
      <c r="D23" s="30">
        <f t="shared" si="1"/>
        <v>7.3800000001938315</v>
      </c>
      <c r="E23" s="29"/>
      <c r="F23" s="49">
        <v>1353.884</v>
      </c>
      <c r="G23" s="28">
        <f t="shared" si="2"/>
        <v>1.1099999999942156E-2</v>
      </c>
      <c r="H23" s="30">
        <f t="shared" si="3"/>
        <v>19.979999999895881</v>
      </c>
      <c r="I23" s="33">
        <f t="shared" si="4"/>
        <v>2.7073170730855174</v>
      </c>
      <c r="J23" s="29"/>
      <c r="K23" s="50">
        <v>6.4</v>
      </c>
      <c r="L23" s="35"/>
      <c r="M23" s="10"/>
      <c r="N23" s="54"/>
      <c r="O23" s="54"/>
      <c r="P23" s="54"/>
      <c r="Q23" s="54"/>
      <c r="R23" s="54"/>
      <c r="S23" s="54"/>
      <c r="T23" s="54"/>
      <c r="U23" s="54"/>
      <c r="V23" s="54"/>
      <c r="W23" s="60"/>
      <c r="X23" s="65"/>
      <c r="Y23" s="65"/>
      <c r="Z23" s="65"/>
    </row>
    <row r="24" spans="1:26" ht="23.25" customHeight="1">
      <c r="A24" s="45" t="s">
        <v>13</v>
      </c>
      <c r="B24" s="49">
        <v>2701.5834999999997</v>
      </c>
      <c r="C24" s="31">
        <f t="shared" si="0"/>
        <v>3.9999999999054126E-3</v>
      </c>
      <c r="D24" s="30">
        <f t="shared" si="1"/>
        <v>7.1999999998297426</v>
      </c>
      <c r="E24" s="29"/>
      <c r="F24" s="49">
        <v>1353.8951000000002</v>
      </c>
      <c r="G24" s="28">
        <f t="shared" si="2"/>
        <v>1.110000000016953E-2</v>
      </c>
      <c r="H24" s="30">
        <f t="shared" si="3"/>
        <v>19.980000000305154</v>
      </c>
      <c r="I24" s="33">
        <f t="shared" si="4"/>
        <v>2.7750000001080024</v>
      </c>
      <c r="J24" s="29"/>
      <c r="K24" s="50">
        <v>6.4</v>
      </c>
      <c r="L24" s="35"/>
      <c r="M24" s="10"/>
      <c r="N24" s="54"/>
      <c r="O24" s="54"/>
      <c r="P24" s="54"/>
      <c r="Q24" s="54"/>
      <c r="R24" s="54"/>
      <c r="S24" s="54"/>
      <c r="T24" s="54"/>
      <c r="U24" s="54"/>
      <c r="V24" s="54"/>
      <c r="W24" s="60"/>
      <c r="X24" s="65"/>
      <c r="Y24" s="65"/>
      <c r="Z24" s="65"/>
    </row>
    <row r="25" spans="1:26" ht="23.25" customHeight="1">
      <c r="A25" s="45" t="s">
        <v>14</v>
      </c>
      <c r="B25" s="49">
        <v>2701.5862999999999</v>
      </c>
      <c r="C25" s="31">
        <f t="shared" si="0"/>
        <v>2.8000000002066372E-3</v>
      </c>
      <c r="D25" s="30">
        <f t="shared" si="1"/>
        <v>5.040000000371947</v>
      </c>
      <c r="E25" s="29"/>
      <c r="F25" s="49">
        <v>1353.9059000000002</v>
      </c>
      <c r="G25" s="28">
        <f t="shared" si="2"/>
        <v>1.0800000000017462E-2</v>
      </c>
      <c r="H25" s="30">
        <f t="shared" si="3"/>
        <v>19.440000000031432</v>
      </c>
      <c r="I25" s="33">
        <f t="shared" si="4"/>
        <v>3.8571428568644404</v>
      </c>
      <c r="J25" s="29"/>
      <c r="K25" s="50">
        <v>6.4</v>
      </c>
      <c r="L25" s="35"/>
      <c r="M25" s="10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5"/>
      <c r="Y25" s="65"/>
      <c r="Z25" s="65"/>
    </row>
    <row r="26" spans="1:26" ht="23.25" customHeight="1">
      <c r="A26" s="45" t="s">
        <v>15</v>
      </c>
      <c r="B26" s="49">
        <v>2701.5906999999997</v>
      </c>
      <c r="C26" s="31">
        <f t="shared" si="0"/>
        <v>4.3999999998050043E-3</v>
      </c>
      <c r="D26" s="30">
        <f t="shared" si="1"/>
        <v>7.9199999996490078</v>
      </c>
      <c r="E26" s="29"/>
      <c r="F26" s="49">
        <v>1353.9164000000001</v>
      </c>
      <c r="G26" s="28">
        <f t="shared" si="2"/>
        <v>1.0499999999865395E-2</v>
      </c>
      <c r="H26" s="30">
        <f t="shared" si="3"/>
        <v>18.899999999757711</v>
      </c>
      <c r="I26" s="33">
        <f t="shared" si="4"/>
        <v>2.386363636438801</v>
      </c>
      <c r="J26" s="29"/>
      <c r="K26" s="50">
        <v>6.4</v>
      </c>
      <c r="L26" s="35"/>
      <c r="M26" s="10"/>
      <c r="N26" s="54"/>
      <c r="O26" s="54"/>
      <c r="P26" s="54"/>
      <c r="Q26" s="54"/>
      <c r="R26" s="54"/>
      <c r="S26" s="54"/>
      <c r="T26" s="54"/>
      <c r="U26" s="54"/>
      <c r="V26" s="54"/>
      <c r="W26" s="60"/>
      <c r="X26" s="65"/>
      <c r="Y26" s="65"/>
      <c r="Z26" s="65"/>
    </row>
    <row r="27" spans="1:26" ht="23.25" customHeight="1">
      <c r="A27" s="45" t="s">
        <v>16</v>
      </c>
      <c r="B27" s="49">
        <v>2701.5938999999998</v>
      </c>
      <c r="C27" s="31">
        <f t="shared" si="0"/>
        <v>3.200000000106229E-3</v>
      </c>
      <c r="D27" s="30">
        <f t="shared" si="1"/>
        <v>5.7600000001912122</v>
      </c>
      <c r="E27" s="29"/>
      <c r="F27" s="49">
        <v>1353.9261000000001</v>
      </c>
      <c r="G27" s="28">
        <f t="shared" si="2"/>
        <v>9.7000000000662112E-3</v>
      </c>
      <c r="H27" s="30">
        <f t="shared" si="3"/>
        <v>17.46000000011918</v>
      </c>
      <c r="I27" s="33">
        <f t="shared" si="4"/>
        <v>3.0312499999200639</v>
      </c>
      <c r="J27" s="29"/>
      <c r="K27" s="50">
        <v>6.4</v>
      </c>
      <c r="L27" s="35"/>
      <c r="M27" s="10"/>
      <c r="N27" s="54"/>
      <c r="O27" s="54"/>
      <c r="P27" s="54"/>
      <c r="Q27" s="54"/>
      <c r="R27" s="54"/>
      <c r="S27" s="54"/>
      <c r="T27" s="54"/>
      <c r="U27" s="54"/>
      <c r="V27" s="54"/>
      <c r="W27" s="60"/>
      <c r="X27" s="65"/>
      <c r="Y27" s="65"/>
      <c r="Z27" s="65"/>
    </row>
    <row r="28" spans="1:26" ht="23.25" customHeight="1">
      <c r="A28" s="45" t="s">
        <v>17</v>
      </c>
      <c r="B28" s="49">
        <v>2701.5969999999998</v>
      </c>
      <c r="C28" s="31">
        <f t="shared" si="0"/>
        <v>3.0999999999039574E-3</v>
      </c>
      <c r="D28" s="30">
        <f t="shared" si="1"/>
        <v>5.5799999998271232</v>
      </c>
      <c r="E28" s="29"/>
      <c r="F28" s="49">
        <v>1353.9347</v>
      </c>
      <c r="G28" s="28">
        <f t="shared" si="2"/>
        <v>8.5999999998875865E-3</v>
      </c>
      <c r="H28" s="30">
        <f t="shared" si="3"/>
        <v>15.479999999797656</v>
      </c>
      <c r="I28" s="33">
        <f t="shared" si="4"/>
        <v>2.774193548436783</v>
      </c>
      <c r="J28" s="29"/>
      <c r="K28" s="50">
        <v>6.4</v>
      </c>
      <c r="L28" s="35"/>
      <c r="M28" s="10"/>
      <c r="N28" s="54"/>
      <c r="O28" s="54"/>
      <c r="P28" s="54"/>
      <c r="Q28" s="54"/>
      <c r="R28" s="54"/>
      <c r="S28" s="54"/>
      <c r="T28" s="54"/>
      <c r="U28" s="54"/>
      <c r="V28" s="54"/>
      <c r="W28" s="60"/>
      <c r="X28" s="65"/>
      <c r="Y28" s="65"/>
      <c r="Z28" s="65"/>
    </row>
    <row r="29" spans="1:26" ht="23.25" customHeight="1">
      <c r="A29" s="45" t="s">
        <v>18</v>
      </c>
      <c r="B29" s="49">
        <v>2701.6001999999999</v>
      </c>
      <c r="C29" s="31">
        <f t="shared" si="0"/>
        <v>3.200000000106229E-3</v>
      </c>
      <c r="D29" s="30">
        <f t="shared" si="1"/>
        <v>5.7600000001912122</v>
      </c>
      <c r="E29" s="29"/>
      <c r="F29" s="49">
        <v>1353.9428</v>
      </c>
      <c r="G29" s="28">
        <f t="shared" si="2"/>
        <v>8.1000000000130967E-3</v>
      </c>
      <c r="H29" s="30">
        <f t="shared" si="3"/>
        <v>14.580000000023574</v>
      </c>
      <c r="I29" s="33">
        <f t="shared" si="4"/>
        <v>2.5312499999200639</v>
      </c>
      <c r="J29" s="29"/>
      <c r="K29" s="50">
        <v>6.4</v>
      </c>
      <c r="L29" s="35"/>
      <c r="M29" s="81" t="s">
        <v>95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25" customHeight="1">
      <c r="A30" s="45" t="s">
        <v>19</v>
      </c>
      <c r="B30" s="49">
        <v>2701.6032999999998</v>
      </c>
      <c r="C30" s="31">
        <f t="shared" si="0"/>
        <v>3.0999999999039574E-3</v>
      </c>
      <c r="D30" s="30">
        <f t="shared" si="1"/>
        <v>5.5799999998271232</v>
      </c>
      <c r="E30" s="29"/>
      <c r="F30" s="49">
        <v>1353.9511</v>
      </c>
      <c r="G30" s="28">
        <f t="shared" si="2"/>
        <v>8.2999999999628926E-3</v>
      </c>
      <c r="H30" s="30">
        <f t="shared" si="3"/>
        <v>14.939999999933207</v>
      </c>
      <c r="I30" s="33">
        <f t="shared" si="4"/>
        <v>2.6774193549096901</v>
      </c>
      <c r="J30" s="29"/>
      <c r="K30" s="50">
        <v>6.4</v>
      </c>
      <c r="L30" s="35"/>
      <c r="M30" s="57" t="s">
        <v>97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23.25" customHeight="1">
      <c r="A31" s="45" t="s">
        <v>20</v>
      </c>
      <c r="B31" s="49">
        <v>2701.6064999999999</v>
      </c>
      <c r="C31" s="31">
        <f t="shared" si="0"/>
        <v>3.200000000106229E-3</v>
      </c>
      <c r="D31" s="30">
        <f t="shared" si="1"/>
        <v>5.7600000001912122</v>
      </c>
      <c r="E31" s="29"/>
      <c r="F31" s="49">
        <v>1353.9598000000001</v>
      </c>
      <c r="G31" s="28">
        <f t="shared" si="2"/>
        <v>8.7000000000898581E-3</v>
      </c>
      <c r="H31" s="30">
        <f t="shared" si="3"/>
        <v>15.660000000161745</v>
      </c>
      <c r="I31" s="33">
        <f t="shared" si="4"/>
        <v>2.7187499999378275</v>
      </c>
      <c r="J31" s="29"/>
      <c r="K31" s="50">
        <v>6.4</v>
      </c>
      <c r="L31" s="35"/>
      <c r="M31" s="58" t="s">
        <v>79</v>
      </c>
      <c r="N31" s="55" t="s">
        <v>98</v>
      </c>
      <c r="O31" s="55"/>
      <c r="P31" s="55" t="s">
        <v>100</v>
      </c>
      <c r="Q31" s="55"/>
      <c r="R31" s="55" t="s">
        <v>93</v>
      </c>
      <c r="S31" s="55"/>
      <c r="T31" s="55" t="s">
        <v>103</v>
      </c>
      <c r="U31" s="55"/>
      <c r="V31" s="55" t="s">
        <v>184</v>
      </c>
      <c r="W31" s="55"/>
      <c r="X31" s="55"/>
      <c r="Y31" s="55" t="s">
        <v>91</v>
      </c>
      <c r="Z31" s="69"/>
    </row>
    <row r="32" spans="1:26" ht="23.25" customHeight="1">
      <c r="A32" s="45" t="s">
        <v>21</v>
      </c>
      <c r="B32" s="49">
        <v>2701.6095999999998</v>
      </c>
      <c r="C32" s="31">
        <f t="shared" si="0"/>
        <v>3.0999999999039574E-3</v>
      </c>
      <c r="D32" s="30">
        <f t="shared" si="1"/>
        <v>5.5799999998271232</v>
      </c>
      <c r="E32" s="29"/>
      <c r="F32" s="49">
        <v>1353.9681</v>
      </c>
      <c r="G32" s="28">
        <f t="shared" si="2"/>
        <v>8.2999999999628926E-3</v>
      </c>
      <c r="H32" s="30">
        <f t="shared" si="3"/>
        <v>14.939999999933207</v>
      </c>
      <c r="I32" s="33">
        <f t="shared" si="4"/>
        <v>2.6774193549096901</v>
      </c>
      <c r="J32" s="29"/>
      <c r="K32" s="50">
        <v>6.4</v>
      </c>
      <c r="L32" s="35"/>
      <c r="M32" s="59"/>
      <c r="N32" s="56"/>
      <c r="O32" s="56"/>
      <c r="P32" s="56" t="s">
        <v>83</v>
      </c>
      <c r="Q32" s="56"/>
      <c r="R32" s="56" t="s">
        <v>102</v>
      </c>
      <c r="S32" s="56"/>
      <c r="T32" s="56" t="s">
        <v>104</v>
      </c>
      <c r="U32" s="56"/>
      <c r="V32" s="56" t="s">
        <v>105</v>
      </c>
      <c r="W32" s="56"/>
      <c r="X32" s="56"/>
      <c r="Y32" s="56"/>
      <c r="Z32" s="67"/>
    </row>
    <row r="33" spans="1:26" ht="23.25" customHeight="1">
      <c r="A33" s="45" t="s">
        <v>22</v>
      </c>
      <c r="B33" s="49">
        <v>2701.6127000000001</v>
      </c>
      <c r="C33" s="31">
        <f t="shared" si="0"/>
        <v>3.1000000003587047E-3</v>
      </c>
      <c r="D33" s="30">
        <f t="shared" si="1"/>
        <v>5.5800000006456685</v>
      </c>
      <c r="E33" s="29"/>
      <c r="F33" s="49">
        <v>1353.9764</v>
      </c>
      <c r="G33" s="28">
        <f t="shared" si="2"/>
        <v>8.2999999999628926E-3</v>
      </c>
      <c r="H33" s="30">
        <f t="shared" si="3"/>
        <v>14.939999999933207</v>
      </c>
      <c r="I33" s="33">
        <f t="shared" si="4"/>
        <v>2.6774193545169322</v>
      </c>
      <c r="J33" s="29"/>
      <c r="K33" s="50">
        <v>6.4</v>
      </c>
      <c r="L33" s="35"/>
      <c r="M33" s="59" t="s">
        <v>80</v>
      </c>
      <c r="N33" s="56" t="s">
        <v>99</v>
      </c>
      <c r="O33" s="56"/>
      <c r="P33" s="56" t="s">
        <v>101</v>
      </c>
      <c r="Q33" s="56"/>
      <c r="R33" s="56" t="s">
        <v>69</v>
      </c>
      <c r="S33" s="56"/>
      <c r="T33" s="56" t="s">
        <v>69</v>
      </c>
      <c r="U33" s="56"/>
      <c r="V33" s="56" t="s">
        <v>106</v>
      </c>
      <c r="W33" s="56"/>
      <c r="X33" s="56"/>
      <c r="Y33" s="56"/>
      <c r="Z33" s="67"/>
    </row>
    <row r="34" spans="1:26" ht="23.25" customHeight="1">
      <c r="A34" s="45" t="s">
        <v>23</v>
      </c>
      <c r="B34" s="49">
        <v>2701.6160999999997</v>
      </c>
      <c r="C34" s="31">
        <f t="shared" si="0"/>
        <v>3.3999999996012775E-3</v>
      </c>
      <c r="D34" s="30">
        <f t="shared" si="1"/>
        <v>6.1199999992822995</v>
      </c>
      <c r="E34" s="29"/>
      <c r="F34" s="49">
        <v>1353.9850000000001</v>
      </c>
      <c r="G34" s="28">
        <f t="shared" si="2"/>
        <v>8.6000000001149601E-3</v>
      </c>
      <c r="H34" s="30">
        <f t="shared" si="3"/>
        <v>15.480000000206928</v>
      </c>
      <c r="I34" s="33">
        <f t="shared" si="4"/>
        <v>2.5294117650363215</v>
      </c>
      <c r="J34" s="29"/>
      <c r="K34" s="50">
        <v>6.4</v>
      </c>
      <c r="L34" s="35"/>
      <c r="M34" s="64"/>
      <c r="N34" s="66"/>
      <c r="O34" s="66"/>
      <c r="P34" s="66"/>
      <c r="Q34" s="66"/>
      <c r="R34" s="68"/>
      <c r="S34" s="64"/>
      <c r="T34" s="68"/>
      <c r="U34" s="64"/>
      <c r="V34" s="68"/>
      <c r="W34" s="77"/>
      <c r="X34" s="64"/>
      <c r="Y34" s="66"/>
      <c r="Z34" s="68"/>
    </row>
    <row r="35" spans="1:26" ht="23.25" customHeight="1">
      <c r="A35" s="45" t="s">
        <v>24</v>
      </c>
      <c r="B35" s="49">
        <v>2701.6194</v>
      </c>
      <c r="C35" s="31">
        <f t="shared" si="0"/>
        <v>3.3000000003085006E-3</v>
      </c>
      <c r="D35" s="30">
        <f t="shared" si="1"/>
        <v>5.9400000005553011</v>
      </c>
      <c r="E35" s="29"/>
      <c r="F35" s="49">
        <v>1353.9939000000002</v>
      </c>
      <c r="G35" s="28">
        <f t="shared" si="2"/>
        <v>8.900000000039654E-3</v>
      </c>
      <c r="H35" s="30">
        <f t="shared" si="3"/>
        <v>16.020000000071377</v>
      </c>
      <c r="I35" s="33">
        <f t="shared" si="4"/>
        <v>2.6969696967295871</v>
      </c>
      <c r="J35" s="29"/>
      <c r="K35" s="50">
        <v>6.4</v>
      </c>
      <c r="L35" s="35"/>
      <c r="M35" s="10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0"/>
    </row>
    <row r="36" spans="1:26" ht="23.25" customHeight="1">
      <c r="A36" s="45" t="s">
        <v>25</v>
      </c>
      <c r="B36" s="49">
        <v>2701.6223</v>
      </c>
      <c r="C36" s="31">
        <f t="shared" si="0"/>
        <v>2.8999999999541615E-3</v>
      </c>
      <c r="D36" s="30">
        <f t="shared" si="1"/>
        <v>5.2199999999174906</v>
      </c>
      <c r="E36" s="29"/>
      <c r="F36" s="49">
        <v>1354.0026</v>
      </c>
      <c r="G36" s="28">
        <f t="shared" si="2"/>
        <v>8.6999999998624844E-3</v>
      </c>
      <c r="H36" s="30">
        <f t="shared" si="3"/>
        <v>15.659999999752472</v>
      </c>
      <c r="I36" s="33">
        <f t="shared" si="4"/>
        <v>3</v>
      </c>
      <c r="J36" s="29"/>
      <c r="K36" s="50">
        <v>6.4</v>
      </c>
      <c r="L36" s="35"/>
      <c r="M36" s="10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0"/>
    </row>
    <row r="37" spans="1:26" ht="23.25" customHeight="1">
      <c r="A37" s="45" t="s">
        <v>26</v>
      </c>
      <c r="B37" s="49">
        <v>2701.625</v>
      </c>
      <c r="C37" s="31">
        <f t="shared" si="0"/>
        <v>2.7000000000043656E-3</v>
      </c>
      <c r="D37" s="30">
        <f t="shared" si="1"/>
        <v>4.860000000007858</v>
      </c>
      <c r="E37" s="29"/>
      <c r="F37" s="49">
        <v>1354.0117</v>
      </c>
      <c r="G37" s="28">
        <f t="shared" si="2"/>
        <v>9.0999999999894499E-3</v>
      </c>
      <c r="H37" s="30">
        <f t="shared" si="3"/>
        <v>16.37999999998101</v>
      </c>
      <c r="I37" s="33">
        <f t="shared" si="4"/>
        <v>3.3703703703610133</v>
      </c>
      <c r="J37" s="29"/>
      <c r="K37" s="50">
        <v>6.4</v>
      </c>
      <c r="L37" s="35"/>
      <c r="M37" s="1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0"/>
    </row>
    <row r="38" spans="1:26" ht="23.25" customHeight="1">
      <c r="A38" s="45" t="s">
        <v>27</v>
      </c>
      <c r="B38" s="49">
        <v>2701.6279</v>
      </c>
      <c r="C38" s="31">
        <f t="shared" si="0"/>
        <v>2.8999999999541615E-3</v>
      </c>
      <c r="D38" s="30">
        <f t="shared" si="1"/>
        <v>5.2199999999174906</v>
      </c>
      <c r="E38" s="29"/>
      <c r="F38" s="49">
        <v>1354.0222000000001</v>
      </c>
      <c r="G38" s="28">
        <f t="shared" si="2"/>
        <v>1.0500000000092768E-2</v>
      </c>
      <c r="H38" s="30">
        <f t="shared" si="3"/>
        <v>18.900000000166983</v>
      </c>
      <c r="I38" s="33">
        <f t="shared" si="4"/>
        <v>3.620689655261633</v>
      </c>
      <c r="J38" s="29"/>
      <c r="K38" s="50">
        <v>6.4</v>
      </c>
      <c r="L38" s="35"/>
      <c r="M38" s="10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0"/>
    </row>
    <row r="39" spans="1:26" ht="23.25" customHeight="1">
      <c r="A39" s="45" t="s">
        <v>28</v>
      </c>
      <c r="B39" s="49">
        <v>2701.6306</v>
      </c>
      <c r="C39" s="31">
        <f t="shared" si="0"/>
        <v>2.7000000000043656E-3</v>
      </c>
      <c r="D39" s="30">
        <f t="shared" si="1"/>
        <v>4.860000000007858</v>
      </c>
      <c r="E39" s="29"/>
      <c r="F39" s="49">
        <v>1354.0326</v>
      </c>
      <c r="G39" s="28">
        <f t="shared" si="2"/>
        <v>1.0399999999890497E-2</v>
      </c>
      <c r="H39" s="30">
        <f t="shared" si="3"/>
        <v>18.719999999802894</v>
      </c>
      <c r="I39" s="33">
        <f t="shared" si="4"/>
        <v>3.8518518518050673</v>
      </c>
      <c r="J39" s="29"/>
      <c r="K39" s="50">
        <v>6.4</v>
      </c>
      <c r="L39" s="35"/>
      <c r="M39" s="10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</row>
    <row r="40" spans="1:26" ht="23.25" customHeight="1">
      <c r="A40" s="45" t="s">
        <v>29</v>
      </c>
      <c r="B40" s="49">
        <v>2701.6340999999998</v>
      </c>
      <c r="C40" s="31">
        <f t="shared" si="0"/>
        <v>3.4999999998035491E-3</v>
      </c>
      <c r="D40" s="30">
        <f t="shared" si="1"/>
        <v>6.2999999996463885</v>
      </c>
      <c r="E40" s="29"/>
      <c r="F40" s="49">
        <v>1354.0429000000001</v>
      </c>
      <c r="G40" s="28">
        <f t="shared" si="2"/>
        <v>1.0300000000142973E-2</v>
      </c>
      <c r="H40" s="30">
        <f t="shared" si="3"/>
        <v>18.540000000257351</v>
      </c>
      <c r="I40" s="33">
        <f t="shared" si="4"/>
        <v>2.9428571430631711</v>
      </c>
      <c r="J40" s="29"/>
      <c r="K40" s="50">
        <v>6.4</v>
      </c>
      <c r="L40" s="35"/>
      <c r="M40" s="57" t="s">
        <v>109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23.25" customHeight="1">
      <c r="A41" s="45" t="s">
        <v>30</v>
      </c>
      <c r="B41" s="49">
        <v>2701.6385</v>
      </c>
      <c r="C41" s="31">
        <f t="shared" si="0"/>
        <v>4.4000000002597517E-3</v>
      </c>
      <c r="D41" s="30">
        <f t="shared" si="1"/>
        <v>7.920000000467553</v>
      </c>
      <c r="E41" s="29"/>
      <c r="F41" s="49">
        <v>1354.0537000000002</v>
      </c>
      <c r="G41" s="28">
        <f t="shared" si="2"/>
        <v>1.0800000000017462E-2</v>
      </c>
      <c r="H41" s="30">
        <f t="shared" si="3"/>
        <v>19.440000000031432</v>
      </c>
      <c r="I41" s="33">
        <f t="shared" si="4"/>
        <v>2.4545454544045207</v>
      </c>
      <c r="J41" s="29"/>
      <c r="K41" s="50">
        <v>6.4</v>
      </c>
      <c r="L41" s="35"/>
      <c r="M41" s="58" t="s">
        <v>79</v>
      </c>
      <c r="N41" s="55" t="s">
        <v>98</v>
      </c>
      <c r="O41" s="55"/>
      <c r="P41" s="55" t="s">
        <v>93</v>
      </c>
      <c r="Q41" s="55"/>
      <c r="R41" s="55"/>
      <c r="S41" s="55" t="s">
        <v>111</v>
      </c>
      <c r="T41" s="55" t="s">
        <v>81</v>
      </c>
      <c r="U41" s="55"/>
      <c r="V41" s="55"/>
      <c r="W41" s="55"/>
      <c r="X41" s="55" t="s">
        <v>93</v>
      </c>
      <c r="Y41" s="55"/>
      <c r="Z41" s="69"/>
    </row>
    <row r="42" spans="1:26" ht="23.25" customHeight="1">
      <c r="A42" s="45" t="s">
        <v>31</v>
      </c>
      <c r="B42" s="49">
        <v>2701.6442999999999</v>
      </c>
      <c r="C42" s="31">
        <f t="shared" si="0"/>
        <v>5.7999999999083229E-3</v>
      </c>
      <c r="D42" s="30">
        <f t="shared" si="1"/>
        <v>10.439999999834981</v>
      </c>
      <c r="E42" s="29"/>
      <c r="F42" s="49">
        <v>1354.0661</v>
      </c>
      <c r="G42" s="28">
        <f t="shared" si="2"/>
        <v>1.2399999999843203E-2</v>
      </c>
      <c r="H42" s="30">
        <f t="shared" si="3"/>
        <v>22.319999999717766</v>
      </c>
      <c r="I42" s="33">
        <f t="shared" si="4"/>
        <v>2.1379310344895175</v>
      </c>
      <c r="J42" s="29"/>
      <c r="K42" s="50">
        <v>6.4</v>
      </c>
      <c r="L42" s="35"/>
      <c r="M42" s="59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67"/>
    </row>
    <row r="43" spans="1:26" ht="22.5" customHeight="1">
      <c r="A43" s="121" t="s">
        <v>70</v>
      </c>
      <c r="B43" s="121"/>
      <c r="C43" s="121"/>
      <c r="D43" s="30">
        <f>SUM(D18:D42)</f>
        <v>153.35999999997512</v>
      </c>
      <c r="E43" s="29"/>
      <c r="F43" s="36"/>
      <c r="G43" s="29"/>
      <c r="H43" s="30">
        <f>SUM(H18:H42)</f>
        <v>424.61999999982254</v>
      </c>
      <c r="I43" s="33">
        <f>IF(AND(H43=0,D43=0),0,H43/D43)</f>
        <v>2.7687793427222966</v>
      </c>
      <c r="J43" s="29"/>
      <c r="K43" s="29"/>
      <c r="L43" s="35"/>
      <c r="M43" s="59" t="s">
        <v>80</v>
      </c>
      <c r="N43" s="56" t="s">
        <v>99</v>
      </c>
      <c r="O43" s="56"/>
      <c r="P43" s="56" t="s">
        <v>110</v>
      </c>
      <c r="Q43" s="56"/>
      <c r="R43" s="56"/>
      <c r="S43" s="56"/>
      <c r="T43" s="56"/>
      <c r="U43" s="56"/>
      <c r="V43" s="56"/>
      <c r="W43" s="56"/>
      <c r="X43" s="56" t="s">
        <v>110</v>
      </c>
      <c r="Y43" s="56"/>
      <c r="Z43" s="67"/>
    </row>
    <row r="44" spans="1:26" ht="22.5" customHeight="1">
      <c r="A44" s="103" t="s">
        <v>71</v>
      </c>
      <c r="B44" s="103"/>
      <c r="C44" s="103"/>
      <c r="D44" s="29"/>
      <c r="E44" s="29"/>
      <c r="F44" s="36"/>
      <c r="G44" s="29"/>
      <c r="H44" s="29"/>
      <c r="I44" s="29"/>
      <c r="J44" s="29"/>
      <c r="K44" s="29"/>
      <c r="L44" s="35"/>
      <c r="M44" s="6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8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60"/>
      <c r="O45" s="61"/>
      <c r="P45" s="60"/>
      <c r="Q45" s="65"/>
      <c r="R45" s="61"/>
      <c r="S45" s="8"/>
      <c r="T45" s="60"/>
      <c r="U45" s="65"/>
      <c r="V45" s="65"/>
      <c r="W45" s="61"/>
      <c r="X45" s="60"/>
      <c r="Y45" s="65"/>
      <c r="Z45" s="65"/>
    </row>
    <row r="46" spans="1:26" ht="22.5" customHeight="1">
      <c r="A46" s="82" t="s">
        <v>72</v>
      </c>
      <c r="B46" s="82"/>
      <c r="C46" s="82"/>
      <c r="D46" s="82"/>
      <c r="E46" s="82"/>
      <c r="F46" s="82"/>
      <c r="G46" s="104" t="s">
        <v>73</v>
      </c>
      <c r="H46" s="104"/>
      <c r="I46" s="104"/>
      <c r="J46" s="104"/>
      <c r="K46" s="104"/>
      <c r="L46" s="104"/>
      <c r="M46" s="10"/>
      <c r="N46" s="60"/>
      <c r="O46" s="61"/>
      <c r="P46" s="60"/>
      <c r="Q46" s="65"/>
      <c r="R46" s="61"/>
      <c r="S46" s="8"/>
      <c r="T46" s="60"/>
      <c r="U46" s="65"/>
      <c r="V46" s="65"/>
      <c r="W46" s="61"/>
      <c r="X46" s="60"/>
      <c r="Y46" s="65"/>
      <c r="Z46" s="65"/>
    </row>
    <row r="47" spans="1:26" ht="22.5" customHeight="1">
      <c r="A47" s="52" t="s">
        <v>384</v>
      </c>
      <c r="B47" s="52"/>
      <c r="C47" s="52"/>
      <c r="D47" s="82" t="s">
        <v>74</v>
      </c>
      <c r="E47" s="82"/>
      <c r="F47" s="82"/>
      <c r="G47" s="40"/>
      <c r="H47" s="40"/>
      <c r="I47" s="40"/>
      <c r="J47" s="40"/>
      <c r="K47" s="40"/>
      <c r="L47" s="40"/>
      <c r="M47" s="10"/>
      <c r="N47" s="60"/>
      <c r="O47" s="61"/>
      <c r="P47" s="60"/>
      <c r="Q47" s="65"/>
      <c r="R47" s="61"/>
      <c r="S47" s="8"/>
      <c r="T47" s="60"/>
      <c r="U47" s="65"/>
      <c r="V47" s="65"/>
      <c r="W47" s="61"/>
      <c r="X47" s="60"/>
      <c r="Y47" s="65"/>
      <c r="Z47" s="65"/>
    </row>
    <row r="48" spans="1:26" ht="22.5" customHeight="1">
      <c r="A48" s="115" t="s">
        <v>75</v>
      </c>
      <c r="B48" s="115"/>
      <c r="C48" s="115"/>
      <c r="D48" s="115" t="s">
        <v>76</v>
      </c>
      <c r="E48" s="115"/>
      <c r="F48" s="115"/>
      <c r="G48" s="39"/>
      <c r="H48" s="39"/>
      <c r="I48" s="39"/>
      <c r="J48" s="39"/>
      <c r="K48" s="39"/>
      <c r="L48" s="39"/>
    </row>
    <row r="49" spans="1:23" ht="22.5" customHeight="1">
      <c r="A49" s="52" t="s">
        <v>385</v>
      </c>
      <c r="B49" s="52"/>
      <c r="C49" s="52"/>
      <c r="D49" s="82" t="s">
        <v>74</v>
      </c>
      <c r="E49" s="82"/>
      <c r="F49" s="82"/>
      <c r="G49" s="39"/>
      <c r="H49" s="82" t="s">
        <v>188</v>
      </c>
      <c r="I49" s="82"/>
      <c r="J49" s="82"/>
      <c r="K49" s="82" t="s">
        <v>77</v>
      </c>
      <c r="L49" s="82"/>
      <c r="N49" s="118" t="s">
        <v>150</v>
      </c>
      <c r="O49" s="118"/>
      <c r="P49" s="118"/>
      <c r="Q49" s="117" t="s">
        <v>377</v>
      </c>
      <c r="R49" s="117"/>
      <c r="S49" s="117"/>
      <c r="T49" s="117"/>
      <c r="U49" s="117"/>
      <c r="V49" s="117"/>
      <c r="W49" s="1"/>
    </row>
    <row r="50" spans="1:23" ht="22.5" customHeight="1">
      <c r="A50" s="115" t="s">
        <v>75</v>
      </c>
      <c r="B50" s="115"/>
      <c r="C50" s="115"/>
      <c r="D50" s="115" t="s">
        <v>76</v>
      </c>
      <c r="E50" s="115"/>
      <c r="F50" s="115"/>
      <c r="G50" s="44"/>
      <c r="H50" s="115" t="s">
        <v>75</v>
      </c>
      <c r="I50" s="115"/>
      <c r="J50" s="115"/>
      <c r="K50" s="115" t="s">
        <v>76</v>
      </c>
      <c r="L50" s="115"/>
      <c r="S50" s="53" t="s">
        <v>76</v>
      </c>
      <c r="T50" s="53"/>
    </row>
    <row r="51" spans="1:23" ht="20.100000000000001" customHeight="1">
      <c r="A51" s="52" t="s">
        <v>386</v>
      </c>
      <c r="B51" s="52"/>
      <c r="C51" s="52"/>
      <c r="D51" s="82" t="s">
        <v>74</v>
      </c>
      <c r="E51" s="82"/>
      <c r="F51" s="82"/>
      <c r="G51" s="39"/>
      <c r="H51" s="39"/>
      <c r="I51" s="39"/>
      <c r="J51" s="39"/>
      <c r="K51" s="39"/>
      <c r="L51" s="39"/>
    </row>
    <row r="52" spans="1:23" ht="20.100000000000001" customHeight="1">
      <c r="A52" s="115" t="s">
        <v>75</v>
      </c>
      <c r="B52" s="115"/>
      <c r="C52" s="115"/>
      <c r="D52" s="115" t="s">
        <v>76</v>
      </c>
      <c r="E52" s="115"/>
      <c r="F52" s="115"/>
      <c r="G52" s="42"/>
      <c r="H52" s="42"/>
      <c r="I52" s="39"/>
      <c r="J52" s="39"/>
      <c r="K52" s="39"/>
      <c r="L52" s="39"/>
    </row>
  </sheetData>
  <sheetProtection sheet="1" objects="1" scenarios="1"/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S50:T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T47:W47"/>
    <mergeCell ref="N43:O44"/>
    <mergeCell ref="P43:R44"/>
    <mergeCell ref="P46:R46"/>
    <mergeCell ref="P47:R47"/>
    <mergeCell ref="N45:O45"/>
    <mergeCell ref="X45:Z45"/>
    <mergeCell ref="X46:Z46"/>
    <mergeCell ref="X47:Z47"/>
    <mergeCell ref="Y37:Z37"/>
    <mergeCell ref="V38:X38"/>
    <mergeCell ref="Y38:Z38"/>
    <mergeCell ref="X41:Z42"/>
    <mergeCell ref="X43:Z44"/>
    <mergeCell ref="R39:S39"/>
    <mergeCell ref="T39:U39"/>
    <mergeCell ref="V39:X39"/>
    <mergeCell ref="Y39:Z39"/>
    <mergeCell ref="S41:S44"/>
    <mergeCell ref="T41:W44"/>
    <mergeCell ref="N37:O37"/>
    <mergeCell ref="P37:Q37"/>
    <mergeCell ref="R37:S37"/>
    <mergeCell ref="T37:U37"/>
    <mergeCell ref="N38:O38"/>
    <mergeCell ref="P38:Q38"/>
    <mergeCell ref="R38:S38"/>
    <mergeCell ref="T38:U38"/>
    <mergeCell ref="V37:X37"/>
    <mergeCell ref="V34:X34"/>
    <mergeCell ref="N35:O35"/>
    <mergeCell ref="P35:Q35"/>
    <mergeCell ref="R35:S35"/>
    <mergeCell ref="T35:U35"/>
    <mergeCell ref="V35:X35"/>
    <mergeCell ref="Y35:Z35"/>
    <mergeCell ref="N36:O36"/>
    <mergeCell ref="P36:Q36"/>
    <mergeCell ref="R36:S36"/>
    <mergeCell ref="T36:U36"/>
    <mergeCell ref="V36:X36"/>
    <mergeCell ref="Y36:Z36"/>
    <mergeCell ref="W26:Z26"/>
    <mergeCell ref="N27:P27"/>
    <mergeCell ref="Q27:S27"/>
    <mergeCell ref="T27:V27"/>
    <mergeCell ref="W27:Z27"/>
    <mergeCell ref="N26:P26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Q18:S18"/>
    <mergeCell ref="N20:P21"/>
    <mergeCell ref="W23:Z23"/>
    <mergeCell ref="T24:V24"/>
    <mergeCell ref="W24:Z24"/>
    <mergeCell ref="N23:P23"/>
    <mergeCell ref="N25:P25"/>
    <mergeCell ref="Q25:S25"/>
    <mergeCell ref="T25:V25"/>
    <mergeCell ref="W25:Z25"/>
    <mergeCell ref="N24:P24"/>
    <mergeCell ref="Q24:S24"/>
    <mergeCell ref="N31:O32"/>
    <mergeCell ref="N33:O34"/>
    <mergeCell ref="P31:Q31"/>
    <mergeCell ref="P32:Q32"/>
    <mergeCell ref="P33:Q33"/>
    <mergeCell ref="P34:Q34"/>
    <mergeCell ref="T33:U33"/>
    <mergeCell ref="R31:S31"/>
    <mergeCell ref="R32:S32"/>
    <mergeCell ref="R34:S34"/>
    <mergeCell ref="T34:U34"/>
    <mergeCell ref="R16:S16"/>
    <mergeCell ref="V15:W15"/>
    <mergeCell ref="V16:W16"/>
    <mergeCell ref="V14:W14"/>
    <mergeCell ref="T16:U16"/>
    <mergeCell ref="N28:P28"/>
    <mergeCell ref="Q28:S28"/>
    <mergeCell ref="P16:Q16"/>
    <mergeCell ref="M17:Z17"/>
    <mergeCell ref="W18:Z21"/>
    <mergeCell ref="N18:P19"/>
    <mergeCell ref="W22:Z22"/>
    <mergeCell ref="T20:V21"/>
    <mergeCell ref="Q21:S21"/>
    <mergeCell ref="N22:P22"/>
    <mergeCell ref="Q19:S19"/>
    <mergeCell ref="Q20:S20"/>
    <mergeCell ref="Q23:S23"/>
    <mergeCell ref="T23:V23"/>
    <mergeCell ref="Q26:S26"/>
    <mergeCell ref="T26:V26"/>
    <mergeCell ref="T18:V19"/>
    <mergeCell ref="Q22:S22"/>
    <mergeCell ref="T22:V22"/>
    <mergeCell ref="N16:O16"/>
    <mergeCell ref="N12:O12"/>
    <mergeCell ref="N13:O13"/>
    <mergeCell ref="I13:I17"/>
    <mergeCell ref="J13:K13"/>
    <mergeCell ref="J14:K14"/>
    <mergeCell ref="J15:K15"/>
    <mergeCell ref="A12:L12"/>
    <mergeCell ref="V8:W8"/>
    <mergeCell ref="V9:W9"/>
    <mergeCell ref="V10:W10"/>
    <mergeCell ref="R8:S8"/>
    <mergeCell ref="R9:S9"/>
    <mergeCell ref="R10:S10"/>
    <mergeCell ref="T8:U8"/>
    <mergeCell ref="T9:U9"/>
    <mergeCell ref="T10:U10"/>
    <mergeCell ref="V11:W11"/>
    <mergeCell ref="V12:W12"/>
    <mergeCell ref="V13:W13"/>
    <mergeCell ref="T11:U11"/>
    <mergeCell ref="T12:U12"/>
    <mergeCell ref="T13:U13"/>
    <mergeCell ref="R14:S14"/>
    <mergeCell ref="T15:U15"/>
    <mergeCell ref="P13:Q13"/>
    <mergeCell ref="P14:Q14"/>
    <mergeCell ref="P15:Q15"/>
    <mergeCell ref="R11:S11"/>
    <mergeCell ref="R12:S12"/>
    <mergeCell ref="R13:S13"/>
    <mergeCell ref="N14:O14"/>
    <mergeCell ref="N15:O15"/>
    <mergeCell ref="R15:S15"/>
    <mergeCell ref="P5:Q6"/>
    <mergeCell ref="N3:O6"/>
    <mergeCell ref="T3:U3"/>
    <mergeCell ref="T4:U4"/>
    <mergeCell ref="T5:U5"/>
    <mergeCell ref="T7:U7"/>
    <mergeCell ref="P11:Q11"/>
    <mergeCell ref="P12:Q12"/>
    <mergeCell ref="T14:U14"/>
    <mergeCell ref="R7:S7"/>
    <mergeCell ref="N11:O11"/>
    <mergeCell ref="P7:Q7"/>
    <mergeCell ref="P8:Q8"/>
    <mergeCell ref="P9:Q9"/>
    <mergeCell ref="P10:Q10"/>
    <mergeCell ref="N8:O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N7:O7"/>
    <mergeCell ref="V7:W7"/>
    <mergeCell ref="N9:O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18:M19"/>
    <mergeCell ref="M20:M21"/>
    <mergeCell ref="M31:M32"/>
    <mergeCell ref="N10:O10"/>
    <mergeCell ref="B13:C13"/>
    <mergeCell ref="F14:G14"/>
    <mergeCell ref="A9:L9"/>
    <mergeCell ref="A48:C48"/>
    <mergeCell ref="A49:C49"/>
    <mergeCell ref="A50:C50"/>
    <mergeCell ref="D50:F50"/>
    <mergeCell ref="D48:F48"/>
    <mergeCell ref="A47:C47"/>
    <mergeCell ref="D47:F47"/>
    <mergeCell ref="G1:H2"/>
    <mergeCell ref="J16:J17"/>
    <mergeCell ref="K16:K17"/>
    <mergeCell ref="A13:A17"/>
    <mergeCell ref="E16:E17"/>
    <mergeCell ref="B15:C15"/>
    <mergeCell ref="D15:E15"/>
    <mergeCell ref="G46:L46"/>
    <mergeCell ref="G3:H4"/>
    <mergeCell ref="I3:L4"/>
    <mergeCell ref="A11:D11"/>
    <mergeCell ref="E11:H11"/>
    <mergeCell ref="A10:D10"/>
    <mergeCell ref="E10:G10"/>
    <mergeCell ref="D13:E13"/>
    <mergeCell ref="A46:F46"/>
    <mergeCell ref="A44:C44"/>
    <mergeCell ref="A43:C43"/>
    <mergeCell ref="A1:F1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87</vt:i4>
      </vt:variant>
    </vt:vector>
  </HeadingPairs>
  <TitlesOfParts>
    <vt:vector size="118" baseType="lpstr">
      <vt:lpstr>ObserverReportInfo_&amp;!()$bbQ</vt:lpstr>
      <vt:lpstr>Ячейка 24</vt:lpstr>
      <vt:lpstr>Ячейка 2</vt:lpstr>
      <vt:lpstr>Ячейка 30</vt:lpstr>
      <vt:lpstr>Ячейка 27</vt:lpstr>
      <vt:lpstr>Ячейка 3Гео</vt:lpstr>
      <vt:lpstr>Ячейка 26Гео </vt:lpstr>
      <vt:lpstr>Ячейка 1 РП18</vt:lpstr>
      <vt:lpstr>Ячейка 13 РП18 </vt:lpstr>
      <vt:lpstr>Ячейка 3</vt:lpstr>
      <vt:lpstr>Ячейка 4</vt:lpstr>
      <vt:lpstr>Ячейка 36</vt:lpstr>
      <vt:lpstr>Ячейка 37</vt:lpstr>
      <vt:lpstr>Ячейка 10</vt:lpstr>
      <vt:lpstr>Ячейка 16</vt:lpstr>
      <vt:lpstr>Ячейка 14 </vt:lpstr>
      <vt:lpstr>Ячейка 13Л</vt:lpstr>
      <vt:lpstr>Ячейка 32Л</vt:lpstr>
      <vt:lpstr>ячейка 25Л</vt:lpstr>
      <vt:lpstr>ПС 167</vt:lpstr>
      <vt:lpstr>ПС 214 Т1</vt:lpstr>
      <vt:lpstr>ПС 214 Т2</vt:lpstr>
      <vt:lpstr>ПС 214</vt:lpstr>
      <vt:lpstr>Всего с субабонентами</vt:lpstr>
      <vt:lpstr>Субабоненты</vt:lpstr>
      <vt:lpstr>Трансэлектро</vt:lpstr>
      <vt:lpstr>РЖД</vt:lpstr>
      <vt:lpstr>ДВК</vt:lpstr>
      <vt:lpstr>Пластик Геосинтетика</vt:lpstr>
      <vt:lpstr>Всего без субабонентов</vt:lpstr>
      <vt:lpstr>график </vt:lpstr>
      <vt:lpstr>ReportObject1_0</vt:lpstr>
      <vt:lpstr>ReportObject1_1</vt:lpstr>
      <vt:lpstr>ReportObject1_2</vt:lpstr>
      <vt:lpstr>ReportObject1_3</vt:lpstr>
      <vt:lpstr>ReportObject10_0</vt:lpstr>
      <vt:lpstr>ReportObject10_1</vt:lpstr>
      <vt:lpstr>ReportObject10_2</vt:lpstr>
      <vt:lpstr>ReportObject10_3</vt:lpstr>
      <vt:lpstr>ReportObject11_0</vt:lpstr>
      <vt:lpstr>ReportObject11_1</vt:lpstr>
      <vt:lpstr>ReportObject11_2</vt:lpstr>
      <vt:lpstr>ReportObject11_3</vt:lpstr>
      <vt:lpstr>ReportObject12_0</vt:lpstr>
      <vt:lpstr>ReportObject12_1</vt:lpstr>
      <vt:lpstr>ReportObject12_2</vt:lpstr>
      <vt:lpstr>ReportObject12_3</vt:lpstr>
      <vt:lpstr>ReportObject13_0</vt:lpstr>
      <vt:lpstr>ReportObject13_1</vt:lpstr>
      <vt:lpstr>ReportObject13_2</vt:lpstr>
      <vt:lpstr>ReportObject13_3</vt:lpstr>
      <vt:lpstr>ReportObject14_0</vt:lpstr>
      <vt:lpstr>ReportObject14_1</vt:lpstr>
      <vt:lpstr>ReportObject14_2</vt:lpstr>
      <vt:lpstr>ReportObject14_3</vt:lpstr>
      <vt:lpstr>ReportObject15_0</vt:lpstr>
      <vt:lpstr>ReportObject15_1</vt:lpstr>
      <vt:lpstr>ReportObject15_2</vt:lpstr>
      <vt:lpstr>ReportObject15_3</vt:lpstr>
      <vt:lpstr>ReportObject16_0</vt:lpstr>
      <vt:lpstr>ReportObject16_1</vt:lpstr>
      <vt:lpstr>ReportObject16_2</vt:lpstr>
      <vt:lpstr>ReportObject16_3</vt:lpstr>
      <vt:lpstr>ReportObject17_0</vt:lpstr>
      <vt:lpstr>ReportObject17_1</vt:lpstr>
      <vt:lpstr>ReportObject17_2</vt:lpstr>
      <vt:lpstr>ReportObject17_3</vt:lpstr>
      <vt:lpstr>ReportObject18_0</vt:lpstr>
      <vt:lpstr>ReportObject18_1</vt:lpstr>
      <vt:lpstr>ReportObject18_2</vt:lpstr>
      <vt:lpstr>ReportObject18_3</vt:lpstr>
      <vt:lpstr>ReportObject2_0</vt:lpstr>
      <vt:lpstr>ReportObject2_1</vt:lpstr>
      <vt:lpstr>ReportObject2_2</vt:lpstr>
      <vt:lpstr>ReportObject2_3</vt:lpstr>
      <vt:lpstr>ReportObject3_0</vt:lpstr>
      <vt:lpstr>ReportObject3_1</vt:lpstr>
      <vt:lpstr>ReportObject3_2</vt:lpstr>
      <vt:lpstr>ReportObject3_3</vt:lpstr>
      <vt:lpstr>ReportObject4_0</vt:lpstr>
      <vt:lpstr>ReportObject4_1</vt:lpstr>
      <vt:lpstr>ReportObject4_2</vt:lpstr>
      <vt:lpstr>ReportObject4_3</vt:lpstr>
      <vt:lpstr>ReportObject5_0</vt:lpstr>
      <vt:lpstr>ReportObject5_1</vt:lpstr>
      <vt:lpstr>ReportObject5_2</vt:lpstr>
      <vt:lpstr>ReportObject5_3</vt:lpstr>
      <vt:lpstr>ReportObject6_0</vt:lpstr>
      <vt:lpstr>ReportObject6_1</vt:lpstr>
      <vt:lpstr>ReportObject6_2</vt:lpstr>
      <vt:lpstr>ReportObject6_3</vt:lpstr>
      <vt:lpstr>ReportObject7_0</vt:lpstr>
      <vt:lpstr>ReportObject7_1</vt:lpstr>
      <vt:lpstr>ReportObject7_2</vt:lpstr>
      <vt:lpstr>ReportObject7_3</vt:lpstr>
      <vt:lpstr>ReportObject8_0</vt:lpstr>
      <vt:lpstr>ReportObject8_1</vt:lpstr>
      <vt:lpstr>ReportObject8_2</vt:lpstr>
      <vt:lpstr>ReportObject8_3</vt:lpstr>
      <vt:lpstr>ReportObject9_0</vt:lpstr>
      <vt:lpstr>ReportObject9_1</vt:lpstr>
      <vt:lpstr>ReportObject9_2</vt:lpstr>
      <vt:lpstr>ReportObject9_3</vt:lpstr>
      <vt:lpstr>'Всего без субабонентов'!Область_печати</vt:lpstr>
      <vt:lpstr>'Всего с субабонентами'!Область_печати</vt:lpstr>
      <vt:lpstr>ДВК!Область_печати</vt:lpstr>
      <vt:lpstr>'Пластик Геосинтетика'!Область_печати</vt:lpstr>
      <vt:lpstr>'ПС 167'!Область_печати</vt:lpstr>
      <vt:lpstr>'ПС 214'!Область_печати</vt:lpstr>
      <vt:lpstr>'ПС 214 Т1'!Область_печати</vt:lpstr>
      <vt:lpstr>'ПС 214 Т2'!Область_печати</vt:lpstr>
      <vt:lpstr>РЖД!Область_печати</vt:lpstr>
      <vt:lpstr>Субабоненты!Область_печати</vt:lpstr>
      <vt:lpstr>Трансэлектро!Область_печати</vt:lpstr>
      <vt:lpstr>'Ячейка 13Л'!Область_печати</vt:lpstr>
      <vt:lpstr>'Ячейка 14 '!Область_печати</vt:lpstr>
      <vt:lpstr>'ячейка 25Л'!Область_печати</vt:lpstr>
      <vt:lpstr>'Ячейка 32Л'!Область_печати</vt:lpstr>
    </vt:vector>
  </TitlesOfParts>
  <Company>База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Насветников</dc:creator>
  <cp:lastModifiedBy> </cp:lastModifiedBy>
  <cp:lastPrinted>2014-06-24T08:21:43Z</cp:lastPrinted>
  <dcterms:created xsi:type="dcterms:W3CDTF">2000-12-15T11:47:44Z</dcterms:created>
  <dcterms:modified xsi:type="dcterms:W3CDTF">2014-06-24T08:45:45Z</dcterms:modified>
</cp:coreProperties>
</file>